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X:\Compatilhada\02 - Escolas\33 - ETI BELA VISTA\Licitação enviado 06-03-23\Orçamento\"/>
    </mc:Choice>
  </mc:AlternateContent>
  <xr:revisionPtr revIDLastSave="0" documentId="13_ncr:1_{795A1ABE-696B-4EEC-9108-7E86EF623AD5}" xr6:coauthVersionLast="47" xr6:coauthVersionMax="47" xr10:uidLastSave="{00000000-0000-0000-0000-000000000000}"/>
  <bookViews>
    <workbookView xWindow="-120" yWindow="-120" windowWidth="29040" windowHeight="15840" tabRatio="806" xr2:uid="{00000000-000D-0000-FFFF-FFFF00000000}"/>
  </bookViews>
  <sheets>
    <sheet name="Orçamento" sheetId="1" r:id="rId1"/>
    <sheet name="Composições" sheetId="6" r:id="rId2"/>
    <sheet name="Resumo " sheetId="5" r:id="rId3"/>
    <sheet name="Cronograma Mensal" sheetId="4" r:id="rId4"/>
  </sheets>
  <externalReferences>
    <externalReference r:id="rId5"/>
    <externalReference r:id="rId6"/>
    <externalReference r:id="rId7"/>
  </externalReferences>
  <definedNames>
    <definedName name="____xlfn_IFERROR">NA()</definedName>
    <definedName name="____xlnm_Print_Area_4" localSheetId="1">#N/A</definedName>
    <definedName name="____xlnm_Print_Titles_2">#REF!</definedName>
    <definedName name="___xlfn_IFERROR">NA()</definedName>
    <definedName name="___xlnm_Print_Area_2" localSheetId="1">#N/A</definedName>
    <definedName name="___xlnm_Print_Area_4">#REF!</definedName>
    <definedName name="___xlnm_Print_Titles_2" localSheetId="1">#N/A</definedName>
    <definedName name="__xlfn_IFERROR">NA()</definedName>
    <definedName name="__xlnm_Print_Area_1" localSheetId="1">#N/A</definedName>
    <definedName name="__xlnm_Print_Area_1">Orçamento!$A$2:$I$563</definedName>
    <definedName name="__xlnm_Print_Area_2" localSheetId="1">#REF!</definedName>
    <definedName name="__xlnm_Print_Area_2">#REF!</definedName>
    <definedName name="__xlnm_Print_Area_3" localSheetId="1">#N/A</definedName>
    <definedName name="__xlnm_Print_Area_3" localSheetId="2">'Resumo '!$A$1:$E$40</definedName>
    <definedName name="__xlnm_Print_Area_3">#REF!</definedName>
    <definedName name="__xlnm_Print_Area_4" localSheetId="3">'Cronograma Mensal'!$A$12:$F$55</definedName>
    <definedName name="__xlnm_Print_Area_4" localSheetId="2">#REF!</definedName>
    <definedName name="__xlnm_Print_Area_4">#REF!</definedName>
    <definedName name="__xlnm_Print_Titles_1" localSheetId="1">#N/A</definedName>
    <definedName name="__xlnm_Print_Titles_1">Orçamento!$2:$14</definedName>
    <definedName name="__xlnm_Print_Titles_2" localSheetId="1">#REF!</definedName>
    <definedName name="__xlnm_Print_Titles_2">#REF!</definedName>
    <definedName name="__xlnm_Print_Titles_3" localSheetId="1">#N/A</definedName>
    <definedName name="__xlnm_Print_Titles_3" localSheetId="2">'Resumo '!$1:$14</definedName>
    <definedName name="__xlnm_Print_Titles_3">#REF!</definedName>
    <definedName name="_xlnm._FilterDatabase" localSheetId="3" hidden="1">'Cronograma Mensal'!$A$13:$S$14</definedName>
    <definedName name="_xlnm._FilterDatabase" localSheetId="0" hidden="1">Orçamento!$A$14:$I$571</definedName>
    <definedName name="_xlnm._FilterDatabase" localSheetId="2" hidden="1">'Resumo '!$A$14:$E$30</definedName>
    <definedName name="abs">#REF!</definedName>
    <definedName name="_xlnm.Print_Area" localSheetId="1">Composições!$A$1:$G$54</definedName>
    <definedName name="_xlnm.Print_Area" localSheetId="3">'Cronograma Mensal'!$A$1:$S$61</definedName>
    <definedName name="_xlnm.Print_Area" localSheetId="0">Orçamento!$A$2:$I$575</definedName>
    <definedName name="_xlnm.Print_Area" localSheetId="2">'Resumo '!$A$1:$E$35</definedName>
    <definedName name="CalculadoCPFin">SUMIF(#REF!,"Calculado",#REF!)</definedName>
    <definedName name="CalculadoCPFisica">SUMIF(#REF!,"Calculado",#REF!)</definedName>
    <definedName name="CalculadoInv">CalculadoRep+CalculadoCPFin+CalculadoCPFisica</definedName>
    <definedName name="CalculadoRep">SUMIF(#REF!,"Calculado",#REF!)</definedName>
    <definedName name="creaPLE">[1]DADOS!$C$20</definedName>
    <definedName name="dfed" localSheetId="1">#REF!</definedName>
    <definedName name="Eventos">OFFSET([1]DADOS!$A$33,1,0):OFFSET([1]DADOS!$C$39,-1,0)</definedName>
    <definedName name="Excel_BuiltIn__FilterDatabase" localSheetId="0">Orçamento!#REF!</definedName>
    <definedName name="Excel_BuiltIn_Print_Area" localSheetId="0">Orçamento!$A$2:$I$565</definedName>
    <definedName name="hoje">TODAY()</definedName>
    <definedName name="I.CTEF">[2]QCI!$AH$14:$AH$15</definedName>
    <definedName name="I.Lotes">OFFSET([2]QCI!$AH$15,IF([2]DADOS!$J$22="OGU não-PAC",1,0),0):OFFSET([2]QCI!$AH$26,-1,0)</definedName>
    <definedName name="Import.Município">[1]DADOS!$D$10</definedName>
    <definedName name="Import.numEventos">OFFSET([3]PLE!$K$16,1,0):OFFSET([3]PLE!#REF!,-1,0)</definedName>
    <definedName name="Import.PLE">OFFSET([1]PLE!$E$33,1,0):OFFSET([1]PLE!$BB$39,-1,0)</definedName>
    <definedName name="Import.PLQ">OFFSET([3]PLE!$N$16,1,0):OFFSET([3]PLE!#REF!,-1,0)</definedName>
    <definedName name="ItemInvestimento">OFFSET([2]Listas!$B$2,1,0,COUNTA([2]Listas!$B:$B)-1)</definedName>
    <definedName name="LForçamento">OFFSET([3]PLE!#REF!,-1,0)</definedName>
    <definedName name="LIorçamento">OFFSET([3]PLE!$16:$16,1,0)</definedName>
    <definedName name="mediçao">[1]PLE!$AX$28</definedName>
    <definedName name="numFrentes">COUNTIF([1]Eventograma_e_Quantitativos!$N$15:$BK$15,"&lt;&gt;"&amp;"")</definedName>
    <definedName name="ORÇAMENTO.BancoRef" hidden="1">#REF!</definedName>
    <definedName name="PreçoServiçoPorFrente">OFFSET([3]PLE!$BM$16,1,0):OFFSET([3]PLE!#REF!,-1,0)</definedName>
    <definedName name="REFERENCIA.Descricao" hidden="1">IF(ISNUMBER(#REF!),OFFSET(INDIRECT(ORÇAMENTO.BancoRef),#REF!-1,3,1),#REF!)</definedName>
    <definedName name="respPLE">[1]DADOS!$A$20</definedName>
    <definedName name="SHARED_FORMULA_0_19_0_19_0" localSheetId="1">#REF!+1</definedName>
    <definedName name="SHARED_FORMULA_0_19_0_19_0">#REF!</definedName>
    <definedName name="SHARED_FORMULA_6_101_6_101_4" localSheetId="1">ROUND(#REF!*#REF!,2)</definedName>
    <definedName name="SHARED_FORMULA_6_101_6_101_4">#REF!</definedName>
    <definedName name="SHARED_FORMULA_6_123_6_123_4" localSheetId="1">ROUND(#REF!*#REF!,2)</definedName>
    <definedName name="SHARED_FORMULA_6_123_6_123_4">#REF!</definedName>
    <definedName name="SHARED_FORMULA_6_131_6_131_3" localSheetId="1">#REF!*#REF!</definedName>
    <definedName name="SHARED_FORMULA_6_131_6_131_3">#REF!</definedName>
    <definedName name="SHARED_FORMULA_6_15_6_15_4" localSheetId="1">ROUND(#REF!*#REF!,2)</definedName>
    <definedName name="SHARED_FORMULA_6_15_6_15_4">#REF!</definedName>
    <definedName name="SHARED_FORMULA_6_155_6_155_3" localSheetId="1">#REF!*#REF!</definedName>
    <definedName name="SHARED_FORMULA_6_155_6_155_3">#REF!</definedName>
    <definedName name="SHARED_FORMULA_6_192_6_192_3" localSheetId="1">#REF!*#REF!</definedName>
    <definedName name="SHARED_FORMULA_6_192_6_192_3">#REF!</definedName>
    <definedName name="SHARED_FORMULA_6_212_6_212_3" localSheetId="1">#REF!*#REF!</definedName>
    <definedName name="SHARED_FORMULA_6_212_6_212_3">#REF!</definedName>
    <definedName name="SHARED_FORMULA_6_221_6_221_3" localSheetId="1">#REF!*#REF!</definedName>
    <definedName name="SHARED_FORMULA_6_221_6_221_3">#REF!</definedName>
    <definedName name="SHARED_FORMULA_6_238_6_238_3" localSheetId="1">#REF!*#REF!</definedName>
    <definedName name="SHARED_FORMULA_6_238_6_238_3">#REF!</definedName>
    <definedName name="SHARED_FORMULA_6_247_6_247_3" localSheetId="1">#REF!*#REF!</definedName>
    <definedName name="SHARED_FORMULA_6_247_6_247_3">#REF!</definedName>
    <definedName name="SHARED_FORMULA_6_292_6_292_3" localSheetId="1">#REF!*#REF!</definedName>
    <definedName name="SHARED_FORMULA_6_292_6_292_3">#REF!</definedName>
    <definedName name="SHARED_FORMULA_6_311_6_311_3" localSheetId="1">#REF!*#REF!</definedName>
    <definedName name="SHARED_FORMULA_6_311_6_311_3">#REF!</definedName>
    <definedName name="SHARED_FORMULA_6_324_6_324_3" localSheetId="1">#REF!*#REF!</definedName>
    <definedName name="SHARED_FORMULA_6_324_6_324_3">#REF!</definedName>
    <definedName name="SHARED_FORMULA_6_334_6_334_3" localSheetId="1">#REF!*#REF!</definedName>
    <definedName name="SHARED_FORMULA_6_334_6_334_3">#REF!</definedName>
    <definedName name="SHARED_FORMULA_6_354_6_354_3" localSheetId="1">#REF!*#REF!</definedName>
    <definedName name="SHARED_FORMULA_6_354_6_354_3">#REF!</definedName>
    <definedName name="SHARED_FORMULA_6_369_6_369_3" localSheetId="1">#REF!*#REF!</definedName>
    <definedName name="SHARED_FORMULA_6_369_6_369_3">#REF!</definedName>
    <definedName name="SHARED_FORMULA_6_43_6_43_3" localSheetId="1">#REF!*#REF!</definedName>
    <definedName name="SHARED_FORMULA_6_43_6_43_3">#REF!</definedName>
    <definedName name="SHARED_FORMULA_6_473_6_473_3" localSheetId="1">#REF!*#REF!</definedName>
    <definedName name="SHARED_FORMULA_6_473_6_473_3">#REF!</definedName>
    <definedName name="SHARED_FORMULA_6_481_6_481_3" localSheetId="1">#REF!*#REF!</definedName>
    <definedName name="SHARED_FORMULA_6_481_6_481_3">#REF!</definedName>
    <definedName name="SHARED_FORMULA_6_496_6_496_3" localSheetId="1">#REF!*#REF!</definedName>
    <definedName name="SHARED_FORMULA_6_496_6_496_3">#REF!</definedName>
    <definedName name="SHARED_FORMULA_6_543_6_543_3" localSheetId="1">#REF!*#REF!</definedName>
    <definedName name="SHARED_FORMULA_6_543_6_543_3">#REF!</definedName>
    <definedName name="SHARED_FORMULA_6_600_6_600_3" localSheetId="1">#REF!*#REF!</definedName>
    <definedName name="SHARED_FORMULA_6_600_6_600_3">#REF!</definedName>
    <definedName name="SHARED_FORMULA_6_67_6_67_3" localSheetId="1">#REF!*#REF!</definedName>
    <definedName name="SHARED_FORMULA_6_67_6_67_3">#REF!</definedName>
    <definedName name="SHARED_FORMULA_6_77_6_77_3" localSheetId="1">#REF!*#REF!</definedName>
    <definedName name="SHARED_FORMULA_6_77_6_77_3">#REF!</definedName>
    <definedName name="SHARED_FORMULA_6_93_6_93_4" localSheetId="1">ROUND(#REF!*#REF!,2)</definedName>
    <definedName name="SHARED_FORMULA_6_93_6_93_4">#REF!</definedName>
    <definedName name="SHARED_FORMULA_7_130_7_130_3" localSheetId="1">#REF!/#REF!*100</definedName>
    <definedName name="SHARED_FORMULA_7_130_7_130_3">#REF!</definedName>
    <definedName name="SHARED_FORMULA_7_154_7_154_3" localSheetId="1">#REF!/#REF!*100</definedName>
    <definedName name="SHARED_FORMULA_7_154_7_154_3">#REF!</definedName>
    <definedName name="SHARED_FORMULA_7_192_7_192_3" localSheetId="1">#REF!/#REF!*100</definedName>
    <definedName name="SHARED_FORMULA_7_192_7_192_3">#REF!</definedName>
    <definedName name="SHARED_FORMULA_7_212_7_212_3" localSheetId="1">#REF!/#REF!*100</definedName>
    <definedName name="SHARED_FORMULA_7_212_7_212_3">#REF!</definedName>
    <definedName name="SHARED_FORMULA_7_238_7_238_3" localSheetId="1">#REF!/#REF!*100</definedName>
    <definedName name="SHARED_FORMULA_7_238_7_238_3">#REF!</definedName>
    <definedName name="SHARED_FORMULA_7_247_7_247_3" localSheetId="1">#REF!/#REF!*100</definedName>
    <definedName name="SHARED_FORMULA_7_247_7_247_3">#REF!</definedName>
    <definedName name="SHARED_FORMULA_7_292_7_292_3" localSheetId="1">#REF!/#REF!*100</definedName>
    <definedName name="SHARED_FORMULA_7_292_7_292_3">#REF!</definedName>
    <definedName name="SHARED_FORMULA_7_311_7_311_3" localSheetId="1">#REF!/#REF!*100</definedName>
    <definedName name="SHARED_FORMULA_7_311_7_311_3">#REF!</definedName>
    <definedName name="SHARED_FORMULA_7_324_7_324_3" localSheetId="1">#REF!/#REF!*100</definedName>
    <definedName name="SHARED_FORMULA_7_324_7_324_3">#REF!</definedName>
    <definedName name="SHARED_FORMULA_7_334_7_334_3" localSheetId="1">#REF!/#REF!*100</definedName>
    <definedName name="SHARED_FORMULA_7_334_7_334_3">#REF!</definedName>
    <definedName name="SHARED_FORMULA_7_354_7_354_3" localSheetId="1">#REF!/#REF!*100</definedName>
    <definedName name="SHARED_FORMULA_7_354_7_354_3">#REF!</definedName>
    <definedName name="SHARED_FORMULA_7_369_7_369_3" localSheetId="1">#REF!/#REF!*100</definedName>
    <definedName name="SHARED_FORMULA_7_369_7_369_3">#REF!</definedName>
    <definedName name="SHARED_FORMULA_7_401_7_401_3" localSheetId="1">#REF!/#REF!*100</definedName>
    <definedName name="SHARED_FORMULA_7_401_7_401_3">#REF!</definedName>
    <definedName name="SHARED_FORMULA_7_43_7_43_3" localSheetId="1">#REF!/#REF!*100</definedName>
    <definedName name="SHARED_FORMULA_7_43_7_43_3">#REF!</definedName>
    <definedName name="SHARED_FORMULA_7_433_7_433_3" localSheetId="1">#REF!/#REF!*100</definedName>
    <definedName name="SHARED_FORMULA_7_433_7_433_3">#REF!</definedName>
    <definedName name="SHARED_FORMULA_7_465_7_465_3" localSheetId="1">#REF!/#REF!*100</definedName>
    <definedName name="SHARED_FORMULA_7_465_7_465_3">#REF!</definedName>
    <definedName name="SHARED_FORMULA_7_473_7_473_3" localSheetId="1">#REF!/#REF!*100</definedName>
    <definedName name="SHARED_FORMULA_7_473_7_473_3">#REF!</definedName>
    <definedName name="SHARED_FORMULA_7_496_7_496_3" localSheetId="1">#REF!/#REF!*100</definedName>
    <definedName name="SHARED_FORMULA_7_496_7_496_3">#REF!</definedName>
    <definedName name="SHARED_FORMULA_7_539_7_539_3" localSheetId="1">#REF!/#REF!*100</definedName>
    <definedName name="SHARED_FORMULA_7_539_7_539_3">#REF!</definedName>
    <definedName name="SHARED_FORMULA_7_547_7_547_3" localSheetId="1">#REF!/#REF!*100</definedName>
    <definedName name="SHARED_FORMULA_7_547_7_547_3">#REF!</definedName>
    <definedName name="SHARED_FORMULA_7_601_7_601_3" localSheetId="1">#REF!/#REF!*100</definedName>
    <definedName name="SHARED_FORMULA_7_601_7_601_3">#REF!</definedName>
    <definedName name="SHARED_FORMULA_7_66_7_66_3" localSheetId="1">#REF!/#REF!*100</definedName>
    <definedName name="SHARED_FORMULA_7_66_7_66_3">#REF!</definedName>
    <definedName name="SHARED_FORMULA_7_76_7_76_3" localSheetId="1">#REF!/#REF!*100</definedName>
    <definedName name="SHARED_FORMULA_7_76_7_76_3">#REF!</definedName>
    <definedName name="SHARED_FORMULA_8_19_8_19_0" localSheetId="1">#REF!*#REF!</definedName>
    <definedName name="SHARED_FORMULA_8_19_8_19_0">#REF!</definedName>
    <definedName name="SubItemInvestimento">OFFSET([2]Listas!$A$2,1,MATCH([2]QCI!$E1,[2]Listas!$2:$2,0)-1,INDEX([2]Listas!$2:$2,MATCH([2]QCI!$E1,[2]Listas!$2:$2,0)+1))</definedName>
    <definedName name="TIPOORCAMENTO" hidden="1">#N/A</definedName>
    <definedName name="TipoOrçamento">"BASE"</definedName>
    <definedName name="TituloEventos">OFFSET([1]DADOS!$J$33,1,0):OFFSET([1]DADOS!$J$39,-1,0)</definedName>
    <definedName name="_xlnm.Print_Titles" localSheetId="3">'Cronograma Mensal'!$A:$D</definedName>
    <definedName name="_xlnm.Print_Titles" localSheetId="0">Orçamento!$14:$14</definedName>
    <definedName name="Z_29968698_A86A_456F_9240_BB3FE00129DB__wvu_FilterData" localSheetId="0">Orçamento!$A$14:$I$565</definedName>
    <definedName name="Z_30999B9E_2E65_4663_976F_9A54CE05102E__wvu_FilterData" localSheetId="0">Orçamento!$A$14:$I$565</definedName>
    <definedName name="Z_30999B9E_2E65_4663_976F_9A54CE05102E__wvu_PrintArea" localSheetId="3">'Cronograma Mensal'!$A$12:$P$61</definedName>
    <definedName name="Z_30999B9E_2E65_4663_976F_9A54CE05102E__wvu_PrintArea" localSheetId="0">Orçamento!$A$2:$I$571</definedName>
    <definedName name="Z_30999B9E_2E65_4663_976F_9A54CE05102E__wvu_PrintArea" localSheetId="2">'Resumo '!$A$1:$E$40</definedName>
    <definedName name="Z_30999B9E_2E65_4663_976F_9A54CE05102E__wvu_PrintTitles" localSheetId="0">Orçamento!$2:$14</definedName>
    <definedName name="Z_30999B9E_2E65_4663_976F_9A54CE05102E__wvu_PrintTitles" localSheetId="2">'Resumo '!$1:$14</definedName>
    <definedName name="Z_309DFEE5_7E3D_4535_B22E_0FCC4686606D_.wvu.FilterData" localSheetId="0" hidden="1">Orçamento!$A$2:$H$2</definedName>
    <definedName name="Z_37FA8F07_9D7A_418D_BC30_0AE0C3739A19__wvu_FilterData" localSheetId="0">Orçamento!$A$14:$I$563</definedName>
    <definedName name="Z_37FA8F07_9D7A_418D_BC30_0AE0C3739A19__wvu_PrintArea" localSheetId="3">'Cronograma Mensal'!$A$12:$P$61</definedName>
    <definedName name="Z_37FA8F07_9D7A_418D_BC30_0AE0C3739A19__wvu_PrintArea" localSheetId="2">'Resumo '!$A$1:$E$40</definedName>
    <definedName name="Z_37FA8F07_9D7A_418D_BC30_0AE0C3739A19__wvu_PrintTitles" localSheetId="2">'Resumo '!$1:$14</definedName>
    <definedName name="Z_3B8348FD_7A00_44FD_ACF5_E6A19592872E_.wvu.Cols" localSheetId="3">'Cronograma Mensal'!$E:$H</definedName>
    <definedName name="Z_3B8348FD_7A00_44FD_ACF5_E6A19592872E_.wvu.Cols" localSheetId="0">Orçamento!$C:$C</definedName>
    <definedName name="Z_3B8348FD_7A00_44FD_ACF5_E6A19592872E_.wvu.PrintArea" localSheetId="3">'Cronograma Mensal'!$A$12:$S$62</definedName>
    <definedName name="Z_3B8348FD_7A00_44FD_ACF5_E6A19592872E_.wvu.PrintArea" localSheetId="0">Orçamento!$A$2:$I$571</definedName>
    <definedName name="Z_3B8348FD_7A00_44FD_ACF5_E6A19592872E_.wvu.PrintArea" localSheetId="2">'Resumo '!$A$1:$E$40</definedName>
    <definedName name="Z_3B8348FD_7A00_44FD_ACF5_E6A19592872E_.wvu.PrintTitles" localSheetId="3">'Cronograma Mensal'!$A:$D</definedName>
    <definedName name="Z_3B8348FD_7A00_44FD_ACF5_E6A19592872E_.wvu.PrintTitles" localSheetId="0">Orçamento!$14:$14</definedName>
    <definedName name="Z_3B8348FD_7A00_44FD_ACF5_E6A19592872E_.wvu.PrintTitles" localSheetId="2">'Resumo '!$1:$14</definedName>
    <definedName name="Z_50160325_FDD6_4995_897D_2F4F0C6430EC__wvu_FilterData" localSheetId="0">Orçamento!$A$14:$I$563</definedName>
    <definedName name="Z_50160325_FDD6_4995_897D_2F4F0C6430EC__wvu_PrintArea" localSheetId="3">'Cronograma Mensal'!$A$12:$P$61</definedName>
    <definedName name="Z_50160325_FDD6_4995_897D_2F4F0C6430EC__wvu_PrintArea" localSheetId="0">Orçamento!$A$2:$I$571</definedName>
    <definedName name="Z_50160325_FDD6_4995_897D_2F4F0C6430EC__wvu_PrintArea" localSheetId="2">'Resumo '!$A$1:$E$40</definedName>
    <definedName name="Z_50160325_FDD6_4995_897D_2F4F0C6430EC__wvu_PrintTitles" localSheetId="0">Orçamento!$2:$14</definedName>
    <definedName name="Z_50160325_FDD6_4995_897D_2F4F0C6430EC__wvu_PrintTitles" localSheetId="2">'Resumo '!$1:$14</definedName>
    <definedName name="Z_51679F6D_52C9_495E_8CE0_A4AA589D4632__wvu_FilterData" localSheetId="0">Orçamento!$A$14:$I$563</definedName>
    <definedName name="Z_51ADFC03_1D53_4AE2_909B_7D93A8DC249A_.wvu.FilterData" localSheetId="0" hidden="1">Orçamento!$A$2:$I$2</definedName>
    <definedName name="Z_65A89EDC_E2EF_4E49_9370_82AFDB881213__wvu_FilterData" localSheetId="0">Orçamento!$A$14:$I$563</definedName>
    <definedName name="Z_8EC65F00_94CE_4AAC_901F_0F1A78C19FA2__wvu_FilterData" localSheetId="0">Orçamento!$A$14:$I$563</definedName>
    <definedName name="Z_B535EED3_096A_4559_AE37_6359A35C71B4_.wvu.Cols" localSheetId="3">'Cronograma Mensal'!$E:$H</definedName>
    <definedName name="Z_B535EED3_096A_4559_AE37_6359A35C71B4_.wvu.Cols" localSheetId="0">#REF!</definedName>
    <definedName name="Z_B535EED3_096A_4559_AE37_6359A35C71B4_.wvu.PrintArea" localSheetId="3">'Cronograma Mensal'!$A$12:$S$62</definedName>
    <definedName name="Z_B535EED3_096A_4559_AE37_6359A35C71B4_.wvu.PrintArea" localSheetId="0">Orçamento!$A$2:$I$571</definedName>
    <definedName name="Z_B535EED3_096A_4559_AE37_6359A35C71B4_.wvu.PrintArea" localSheetId="2">'Resumo '!$A$1:$E$40</definedName>
    <definedName name="Z_B535EED3_096A_4559_AE37_6359A35C71B4_.wvu.PrintTitles" localSheetId="3">'Cronograma Mensal'!$A:$D</definedName>
    <definedName name="Z_B535EED3_096A_4559_AE37_6359A35C71B4_.wvu.PrintTitles" localSheetId="0">Orçamento!$14:$14</definedName>
    <definedName name="Z_B535EED3_096A_4559_AE37_6359A35C71B4_.wvu.PrintTitles" localSheetId="2">'Resumo '!$1:$14</definedName>
    <definedName name="Z_CC09A366_C6A3_4857_97A0_64EABF22978D__wvu_FilterData" localSheetId="0">Orçamento!$A$14:$I$565</definedName>
    <definedName name="Z_CE6D2F78_279A_48FF_B90B_4CA40BF0D3DA__wvu_FilterData" localSheetId="0">Orçamento!$A$14:$I$565</definedName>
    <definedName name="Z_CE6D2F78_279A_48FF_B90B_4CA40BF0D3DA__wvu_PrintArea" localSheetId="3">'Cronograma Mensal'!$A$12:$P$61</definedName>
    <definedName name="Z_CE6D2F78_279A_48FF_B90B_4CA40BF0D3DA__wvu_PrintArea" localSheetId="0">Orçamento!$A$2:$I$571</definedName>
    <definedName name="Z_CE6D2F78_279A_48FF_B90B_4CA40BF0D3DA__wvu_PrintArea" localSheetId="2">'Resumo '!$A$1:$E$40</definedName>
    <definedName name="Z_CE6D2F78_279A_48FF_B90B_4CA40BF0D3DA__wvu_PrintTitles" localSheetId="0">Orçamento!$2:$14</definedName>
    <definedName name="Z_CE6D2F78_279A_48FF_B90B_4CA40BF0D3DA__wvu_PrintTitles" localSheetId="2">'Resumo '!$1:$14</definedName>
  </definedNames>
  <calcPr calcId="191029"/>
  <customWorkbookViews>
    <customWorkbookView name="Erica Sotto - Modo de exibição pessoal" guid="{309DFEE5-7E3D-4535-B22E-0FCC4686606D}" maximized="1" windowWidth="0" windowHeight="0" activeSheetId="0"/>
    <customWorkbookView name="User - Modo de exibição pessoal" guid="{51ADFC03-1D53-4AE2-909B-7D93A8DC249A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15" i="5"/>
  <c r="H460" i="1"/>
  <c r="H461" i="1"/>
  <c r="H449" i="1"/>
  <c r="H450" i="1"/>
  <c r="H451" i="1"/>
  <c r="H452" i="1"/>
  <c r="H453" i="1"/>
  <c r="H454" i="1"/>
  <c r="H455" i="1"/>
  <c r="H456" i="1"/>
  <c r="H457" i="1"/>
  <c r="H458" i="1"/>
  <c r="H448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2" i="1"/>
  <c r="H233" i="1"/>
  <c r="H234" i="1"/>
  <c r="H235" i="1"/>
  <c r="H236" i="1"/>
  <c r="H237" i="1"/>
  <c r="H238" i="1"/>
  <c r="H239" i="1"/>
  <c r="H240" i="1"/>
  <c r="H241" i="1"/>
  <c r="H244" i="1"/>
  <c r="H245" i="1"/>
  <c r="H246" i="1"/>
  <c r="H247" i="1"/>
  <c r="H248" i="1"/>
  <c r="H249" i="1"/>
  <c r="H250" i="1"/>
  <c r="H251" i="1"/>
  <c r="H252" i="1"/>
  <c r="H253" i="1"/>
  <c r="H254" i="1"/>
  <c r="H257" i="1"/>
  <c r="H260" i="1"/>
  <c r="H261" i="1"/>
  <c r="H262" i="1"/>
  <c r="H263" i="1"/>
  <c r="H264" i="1"/>
  <c r="H265" i="1"/>
  <c r="H268" i="1"/>
  <c r="H269" i="1"/>
  <c r="H270" i="1"/>
  <c r="H271" i="1"/>
  <c r="H272" i="1"/>
  <c r="H273" i="1"/>
  <c r="H276" i="1"/>
  <c r="H277" i="1"/>
  <c r="H278" i="1"/>
  <c r="H279" i="1"/>
  <c r="H280" i="1"/>
  <c r="H281" i="1"/>
  <c r="H282" i="1"/>
  <c r="H283" i="1"/>
  <c r="E274" i="1" s="1"/>
  <c r="H284" i="1"/>
  <c r="H285" i="1"/>
  <c r="H286" i="1"/>
  <c r="H287" i="1"/>
  <c r="H275" i="1"/>
  <c r="H267" i="1"/>
  <c r="E266" i="1" s="1"/>
  <c r="H259" i="1"/>
  <c r="H256" i="1"/>
  <c r="E255" i="1" s="1"/>
  <c r="H243" i="1"/>
  <c r="H231" i="1"/>
  <c r="H212" i="1"/>
  <c r="H189" i="1"/>
  <c r="E188" i="1" s="1"/>
  <c r="H183" i="1"/>
  <c r="H184" i="1"/>
  <c r="H185" i="1"/>
  <c r="H186" i="1"/>
  <c r="H187" i="1"/>
  <c r="H182" i="1"/>
  <c r="H175" i="1"/>
  <c r="H176" i="1"/>
  <c r="H177" i="1"/>
  <c r="H178" i="1"/>
  <c r="H179" i="1"/>
  <c r="H157" i="1"/>
  <c r="H156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31" i="1"/>
  <c r="H132" i="1"/>
  <c r="H133" i="1"/>
  <c r="H136" i="1"/>
  <c r="H137" i="1"/>
  <c r="H139" i="1"/>
  <c r="H135" i="1"/>
  <c r="H130" i="1"/>
  <c r="E519" i="1"/>
  <c r="E561" i="1"/>
  <c r="E532" i="1"/>
  <c r="H562" i="1"/>
  <c r="H553" i="1"/>
  <c r="H554" i="1"/>
  <c r="H555" i="1"/>
  <c r="H556" i="1"/>
  <c r="H557" i="1"/>
  <c r="H558" i="1"/>
  <c r="H559" i="1"/>
  <c r="H560" i="1"/>
  <c r="H551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33" i="1"/>
  <c r="H521" i="1"/>
  <c r="H522" i="1"/>
  <c r="H523" i="1"/>
  <c r="H524" i="1"/>
  <c r="H525" i="1"/>
  <c r="H526" i="1"/>
  <c r="H527" i="1"/>
  <c r="H528" i="1"/>
  <c r="H529" i="1"/>
  <c r="H530" i="1"/>
  <c r="H531" i="1"/>
  <c r="H520" i="1"/>
  <c r="H507" i="1"/>
  <c r="H508" i="1"/>
  <c r="H509" i="1"/>
  <c r="H510" i="1"/>
  <c r="H511" i="1"/>
  <c r="H512" i="1"/>
  <c r="H513" i="1"/>
  <c r="H514" i="1"/>
  <c r="H515" i="1"/>
  <c r="H492" i="1"/>
  <c r="H493" i="1"/>
  <c r="H494" i="1"/>
  <c r="H495" i="1"/>
  <c r="H496" i="1"/>
  <c r="H491" i="1"/>
  <c r="H411" i="1"/>
  <c r="E410" i="1" s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351" i="1"/>
  <c r="H352" i="1"/>
  <c r="H353" i="1"/>
  <c r="H354" i="1"/>
  <c r="H355" i="1"/>
  <c r="H356" i="1"/>
  <c r="H358" i="1"/>
  <c r="H350" i="1"/>
  <c r="E349" i="1" s="1"/>
  <c r="H163" i="1"/>
  <c r="H164" i="1"/>
  <c r="H165" i="1"/>
  <c r="H166" i="1"/>
  <c r="H167" i="1"/>
  <c r="H168" i="1"/>
  <c r="H169" i="1"/>
  <c r="H170" i="1"/>
  <c r="H171" i="1"/>
  <c r="H172" i="1"/>
  <c r="H120" i="1"/>
  <c r="H121" i="1"/>
  <c r="H122" i="1"/>
  <c r="H123" i="1"/>
  <c r="H124" i="1"/>
  <c r="H125" i="1"/>
  <c r="H126" i="1"/>
  <c r="H127" i="1"/>
  <c r="H119" i="1"/>
  <c r="H113" i="1"/>
  <c r="H114" i="1"/>
  <c r="H110" i="1"/>
  <c r="E109" i="1" s="1"/>
  <c r="H106" i="1"/>
  <c r="H107" i="1"/>
  <c r="H108" i="1"/>
  <c r="H105" i="1"/>
  <c r="H87" i="1"/>
  <c r="H88" i="1"/>
  <c r="H89" i="1"/>
  <c r="H90" i="1"/>
  <c r="H91" i="1"/>
  <c r="H92" i="1"/>
  <c r="H93" i="1"/>
  <c r="H94" i="1"/>
  <c r="H95" i="1"/>
  <c r="H96" i="1"/>
  <c r="H86" i="1"/>
  <c r="H82" i="1"/>
  <c r="H83" i="1"/>
  <c r="H84" i="1"/>
  <c r="H70" i="1"/>
  <c r="H71" i="1"/>
  <c r="H72" i="1"/>
  <c r="H73" i="1"/>
  <c r="H74" i="1"/>
  <c r="H75" i="1"/>
  <c r="H76" i="1"/>
  <c r="H77" i="1"/>
  <c r="H78" i="1"/>
  <c r="H79" i="1"/>
  <c r="H26" i="1"/>
  <c r="H27" i="1"/>
  <c r="H28" i="1"/>
  <c r="H29" i="1"/>
  <c r="G18" i="6"/>
  <c r="G19" i="6"/>
  <c r="G20" i="6"/>
  <c r="H53" i="1"/>
  <c r="G25" i="6"/>
  <c r="G36" i="6" s="1"/>
  <c r="G26" i="6"/>
  <c r="G27" i="6"/>
  <c r="G28" i="6"/>
  <c r="G29" i="6"/>
  <c r="G30" i="6"/>
  <c r="G31" i="6"/>
  <c r="G32" i="6"/>
  <c r="G33" i="6"/>
  <c r="G34" i="6"/>
  <c r="G35" i="6"/>
  <c r="G41" i="6"/>
  <c r="G42" i="6"/>
  <c r="G43" i="6"/>
  <c r="G40" i="6"/>
  <c r="E85" i="1" l="1"/>
  <c r="E138" i="1"/>
  <c r="E181" i="1"/>
  <c r="E211" i="1"/>
  <c r="E230" i="1"/>
  <c r="E242" i="1"/>
  <c r="E180" i="1" s="1"/>
  <c r="E258" i="1"/>
  <c r="E447" i="1"/>
  <c r="E155" i="1"/>
  <c r="E129" i="1"/>
  <c r="E134" i="1"/>
  <c r="E490" i="1"/>
  <c r="E357" i="1"/>
  <c r="E118" i="1"/>
  <c r="E104" i="1"/>
  <c r="G44" i="6"/>
  <c r="G37" i="6" s="1"/>
  <c r="E128" i="1" l="1"/>
  <c r="G22" i="6"/>
  <c r="G31" i="1" s="1"/>
  <c r="D11" i="5"/>
  <c r="E9" i="5"/>
  <c r="D9" i="5"/>
  <c r="H31" i="1" l="1"/>
  <c r="H504" i="1" l="1"/>
  <c r="F12" i="6" l="1"/>
  <c r="G8" i="6"/>
  <c r="F8" i="6"/>
  <c r="F10" i="6"/>
  <c r="C12" i="6"/>
  <c r="C10" i="6"/>
  <c r="C8" i="6"/>
  <c r="C6" i="6"/>
  <c r="G21" i="6" l="1"/>
  <c r="G15" i="6" s="1"/>
  <c r="G552" i="1" s="1"/>
  <c r="H471" i="1"/>
  <c r="H472" i="1"/>
  <c r="B10" i="4"/>
  <c r="B11" i="5"/>
  <c r="A9" i="5"/>
  <c r="B7" i="5"/>
  <c r="B8" i="4"/>
  <c r="B6" i="4"/>
  <c r="B18" i="4"/>
  <c r="B20" i="4"/>
  <c r="B22" i="4"/>
  <c r="B24" i="4"/>
  <c r="B26" i="4"/>
  <c r="B28" i="4"/>
  <c r="B30" i="4"/>
  <c r="B32" i="4"/>
  <c r="B34" i="4"/>
  <c r="B36" i="4"/>
  <c r="B38" i="4"/>
  <c r="B40" i="4"/>
  <c r="B42" i="4"/>
  <c r="B44" i="4"/>
  <c r="B16" i="4"/>
  <c r="H484" i="1"/>
  <c r="H503" i="1"/>
  <c r="H502" i="1"/>
  <c r="H34" i="1"/>
  <c r="H35" i="1"/>
  <c r="H36" i="1"/>
  <c r="H43" i="1"/>
  <c r="H44" i="1"/>
  <c r="H37" i="1"/>
  <c r="H38" i="1"/>
  <c r="H39" i="1"/>
  <c r="H33" i="1"/>
  <c r="H32" i="1"/>
  <c r="H40" i="1"/>
  <c r="H41" i="1"/>
  <c r="H42" i="1"/>
  <c r="H45" i="1"/>
  <c r="H46" i="1"/>
  <c r="H474" i="1"/>
  <c r="H475" i="1"/>
  <c r="H476" i="1"/>
  <c r="H477" i="1"/>
  <c r="H478" i="1"/>
  <c r="H480" i="1"/>
  <c r="H482" i="1"/>
  <c r="H483" i="1"/>
  <c r="H485" i="1"/>
  <c r="H486" i="1"/>
  <c r="H488" i="1"/>
  <c r="H489" i="1"/>
  <c r="H498" i="1"/>
  <c r="H499" i="1"/>
  <c r="H445" i="1"/>
  <c r="H446" i="1"/>
  <c r="H462" i="1"/>
  <c r="H464" i="1"/>
  <c r="H465" i="1"/>
  <c r="H466" i="1"/>
  <c r="H468" i="1"/>
  <c r="H436" i="1"/>
  <c r="H437" i="1"/>
  <c r="H438" i="1"/>
  <c r="H439" i="1"/>
  <c r="H440" i="1"/>
  <c r="H418" i="1"/>
  <c r="H419" i="1"/>
  <c r="H420" i="1"/>
  <c r="H421" i="1"/>
  <c r="H422" i="1"/>
  <c r="H423" i="1"/>
  <c r="H425" i="1"/>
  <c r="H426" i="1"/>
  <c r="H427" i="1"/>
  <c r="H428" i="1"/>
  <c r="H430" i="1"/>
  <c r="H431" i="1"/>
  <c r="H432" i="1"/>
  <c r="H433" i="1"/>
  <c r="H60" i="1"/>
  <c r="H61" i="1"/>
  <c r="H62" i="1"/>
  <c r="H63" i="1"/>
  <c r="H64" i="1"/>
  <c r="H65" i="1"/>
  <c r="H66" i="1"/>
  <c r="H117" i="1"/>
  <c r="H174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E417" i="1" l="1"/>
  <c r="E424" i="1"/>
  <c r="E429" i="1"/>
  <c r="E435" i="1"/>
  <c r="E459" i="1"/>
  <c r="E463" i="1"/>
  <c r="E467" i="1"/>
  <c r="H552" i="1"/>
  <c r="E479" i="1"/>
  <c r="E481" i="1"/>
  <c r="E497" i="1"/>
  <c r="E487" i="1"/>
  <c r="E173" i="1"/>
  <c r="E116" i="1"/>
  <c r="E30" i="1"/>
  <c r="E501" i="1"/>
  <c r="E500" i="1" s="1"/>
  <c r="H517" i="1"/>
  <c r="H518" i="1"/>
  <c r="H516" i="1"/>
  <c r="H442" i="1"/>
  <c r="H444" i="1"/>
  <c r="H441" i="1"/>
  <c r="H161" i="1"/>
  <c r="H162" i="1"/>
  <c r="H160" i="1"/>
  <c r="H115" i="1"/>
  <c r="H100" i="1"/>
  <c r="H101" i="1"/>
  <c r="H102" i="1"/>
  <c r="H103" i="1"/>
  <c r="H99" i="1"/>
  <c r="H81" i="1"/>
  <c r="H69" i="1"/>
  <c r="H59" i="1"/>
  <c r="H67" i="1"/>
  <c r="H57" i="1"/>
  <c r="H58" i="1"/>
  <c r="H56" i="1"/>
  <c r="H52" i="1"/>
  <c r="H49" i="1"/>
  <c r="H24" i="1"/>
  <c r="H25" i="1"/>
  <c r="H23" i="1"/>
  <c r="H18" i="1"/>
  <c r="H19" i="1"/>
  <c r="H20" i="1"/>
  <c r="H21" i="1"/>
  <c r="H22" i="1"/>
  <c r="H17" i="1"/>
  <c r="H291" i="1"/>
  <c r="H292" i="1"/>
  <c r="H290" i="1"/>
  <c r="H414" i="1"/>
  <c r="H415" i="1"/>
  <c r="E55" i="1" l="1"/>
  <c r="E68" i="1"/>
  <c r="E80" i="1"/>
  <c r="E111" i="1"/>
  <c r="E158" i="1"/>
  <c r="E289" i="1"/>
  <c r="E288" i="1" s="1"/>
  <c r="E416" i="1"/>
  <c r="E443" i="1"/>
  <c r="E434" i="1"/>
  <c r="E506" i="1"/>
  <c r="E550" i="1"/>
  <c r="E413" i="1"/>
  <c r="E412" i="1" s="1"/>
  <c r="E112" i="1"/>
  <c r="E16" i="1"/>
  <c r="E15" i="1" s="1"/>
  <c r="C15" i="5" s="1"/>
  <c r="D15" i="5" s="1"/>
  <c r="D16" i="4" s="1"/>
  <c r="E98" i="1"/>
  <c r="E97" i="1" s="1"/>
  <c r="E159" i="1"/>
  <c r="E54" i="1" l="1"/>
  <c r="C17" i="5" s="1"/>
  <c r="D17" i="5" s="1"/>
  <c r="D20" i="4" s="1"/>
  <c r="E505" i="1"/>
  <c r="C23" i="5"/>
  <c r="D23" i="5" s="1"/>
  <c r="D32" i="4" s="1"/>
  <c r="C24" i="5"/>
  <c r="D24" i="5" s="1"/>
  <c r="D34" i="4" s="1"/>
  <c r="F35" i="4" l="1"/>
  <c r="G35" i="4"/>
  <c r="H35" i="4"/>
  <c r="J35" i="4"/>
  <c r="K35" i="4"/>
  <c r="E35" i="4"/>
  <c r="O35" i="4"/>
  <c r="I35" i="4"/>
  <c r="L35" i="4"/>
  <c r="N35" i="4"/>
  <c r="M35" i="4"/>
  <c r="P35" i="4"/>
  <c r="Q35" i="4"/>
  <c r="R35" i="4"/>
  <c r="S35" i="4"/>
  <c r="C26" i="5"/>
  <c r="D26" i="5" s="1"/>
  <c r="D38" i="4" s="1"/>
  <c r="C22" i="5"/>
  <c r="D22" i="5" s="1"/>
  <c r="D30" i="4" s="1"/>
  <c r="C25" i="5"/>
  <c r="D25" i="5" s="1"/>
  <c r="D36" i="4" s="1"/>
  <c r="C21" i="5"/>
  <c r="D21" i="5" s="1"/>
  <c r="D28" i="4" s="1"/>
  <c r="C19" i="5"/>
  <c r="D19" i="5" s="1"/>
  <c r="D24" i="4" s="1"/>
  <c r="C29" i="5"/>
  <c r="D29" i="5" s="1"/>
  <c r="D44" i="4" s="1"/>
  <c r="C20" i="5"/>
  <c r="D20" i="5" s="1"/>
  <c r="D26" i="4" s="1"/>
  <c r="H50" i="1"/>
  <c r="H51" i="1"/>
  <c r="H473" i="1"/>
  <c r="E470" i="1" l="1"/>
  <c r="E469" i="1" s="1"/>
  <c r="E48" i="1"/>
  <c r="E47" i="1" s="1"/>
  <c r="O45" i="4"/>
  <c r="P45" i="4"/>
  <c r="Q45" i="4"/>
  <c r="R45" i="4"/>
  <c r="N45" i="4"/>
  <c r="F45" i="4"/>
  <c r="H45" i="4"/>
  <c r="G45" i="4"/>
  <c r="E45" i="4"/>
  <c r="I45" i="4"/>
  <c r="J45" i="4"/>
  <c r="K45" i="4"/>
  <c r="S45" i="4"/>
  <c r="L45" i="4"/>
  <c r="M45" i="4"/>
  <c r="G37" i="4"/>
  <c r="E37" i="4"/>
  <c r="H37" i="4"/>
  <c r="K37" i="4"/>
  <c r="J37" i="4"/>
  <c r="L37" i="4"/>
  <c r="M37" i="4"/>
  <c r="F37" i="4"/>
  <c r="N37" i="4"/>
  <c r="I37" i="4"/>
  <c r="O37" i="4"/>
  <c r="P37" i="4"/>
  <c r="Q37" i="4"/>
  <c r="R37" i="4"/>
  <c r="S37" i="4"/>
  <c r="I39" i="4"/>
  <c r="J39" i="4"/>
  <c r="L39" i="4"/>
  <c r="N39" i="4"/>
  <c r="O39" i="4"/>
  <c r="S39" i="4"/>
  <c r="K39" i="4"/>
  <c r="P39" i="4"/>
  <c r="R39" i="4"/>
  <c r="Q39" i="4"/>
  <c r="H39" i="4"/>
  <c r="M39" i="4"/>
  <c r="F39" i="4"/>
  <c r="G39" i="4"/>
  <c r="E39" i="4"/>
  <c r="C27" i="5" l="1"/>
  <c r="D27" i="5" s="1"/>
  <c r="D40" i="4" s="1"/>
  <c r="K41" i="4" s="1"/>
  <c r="G563" i="1"/>
  <c r="C28" i="5"/>
  <c r="D28" i="5" s="1"/>
  <c r="D42" i="4" s="1"/>
  <c r="C16" i="5"/>
  <c r="D16" i="5" s="1"/>
  <c r="D18" i="4" s="1"/>
  <c r="J41" i="4" l="1"/>
  <c r="I41" i="4"/>
  <c r="Q41" i="4"/>
  <c r="E41" i="4"/>
  <c r="G41" i="4"/>
  <c r="S41" i="4"/>
  <c r="O41" i="4"/>
  <c r="M41" i="4"/>
  <c r="H41" i="4"/>
  <c r="F41" i="4"/>
  <c r="R41" i="4"/>
  <c r="P41" i="4"/>
  <c r="N41" i="4"/>
  <c r="L41" i="4"/>
  <c r="I451" i="1"/>
  <c r="I462" i="1"/>
  <c r="I453" i="1"/>
  <c r="I454" i="1"/>
  <c r="I449" i="1"/>
  <c r="I450" i="1"/>
  <c r="I452" i="1"/>
  <c r="I461" i="1"/>
  <c r="I455" i="1"/>
  <c r="I456" i="1"/>
  <c r="I458" i="1"/>
  <c r="I448" i="1"/>
  <c r="I460" i="1"/>
  <c r="I457" i="1"/>
  <c r="I282" i="1"/>
  <c r="I262" i="1"/>
  <c r="I253" i="1"/>
  <c r="I215" i="1"/>
  <c r="I190" i="1"/>
  <c r="I206" i="1"/>
  <c r="I187" i="1"/>
  <c r="I283" i="1"/>
  <c r="I254" i="1"/>
  <c r="I216" i="1"/>
  <c r="I191" i="1"/>
  <c r="I207" i="1"/>
  <c r="I263" i="1"/>
  <c r="I349" i="1"/>
  <c r="I284" i="1"/>
  <c r="I264" i="1"/>
  <c r="I243" i="1"/>
  <c r="I217" i="1"/>
  <c r="I192" i="1"/>
  <c r="I208" i="1"/>
  <c r="I285" i="1"/>
  <c r="I265" i="1"/>
  <c r="I232" i="1"/>
  <c r="I218" i="1"/>
  <c r="I193" i="1"/>
  <c r="I209" i="1"/>
  <c r="I259" i="1"/>
  <c r="I233" i="1"/>
  <c r="I219" i="1"/>
  <c r="I194" i="1"/>
  <c r="I210" i="1"/>
  <c r="I175" i="1"/>
  <c r="I286" i="1"/>
  <c r="I287" i="1"/>
  <c r="I257" i="1"/>
  <c r="I234" i="1"/>
  <c r="I220" i="1"/>
  <c r="I195" i="1"/>
  <c r="I189" i="1"/>
  <c r="I176" i="1"/>
  <c r="I275" i="1"/>
  <c r="I256" i="1"/>
  <c r="I235" i="1"/>
  <c r="I221" i="1"/>
  <c r="I196" i="1"/>
  <c r="I274" i="1"/>
  <c r="I177" i="1"/>
  <c r="I268" i="1"/>
  <c r="I244" i="1"/>
  <c r="I236" i="1"/>
  <c r="I222" i="1"/>
  <c r="I197" i="1"/>
  <c r="I258" i="1"/>
  <c r="I178" i="1"/>
  <c r="I270" i="1"/>
  <c r="I199" i="1"/>
  <c r="I269" i="1"/>
  <c r="I245" i="1"/>
  <c r="I237" i="1"/>
  <c r="I223" i="1"/>
  <c r="I198" i="1"/>
  <c r="I242" i="1"/>
  <c r="I179" i="1"/>
  <c r="I238" i="1"/>
  <c r="I224" i="1"/>
  <c r="I230" i="1"/>
  <c r="I246" i="1"/>
  <c r="I276" i="1"/>
  <c r="I271" i="1"/>
  <c r="I247" i="1"/>
  <c r="I239" i="1"/>
  <c r="I225" i="1"/>
  <c r="I200" i="1"/>
  <c r="I211" i="1"/>
  <c r="I277" i="1"/>
  <c r="I272" i="1"/>
  <c r="I248" i="1"/>
  <c r="I240" i="1"/>
  <c r="I226" i="1"/>
  <c r="I201" i="1"/>
  <c r="I188" i="1"/>
  <c r="I278" i="1"/>
  <c r="I249" i="1"/>
  <c r="I241" i="1"/>
  <c r="I227" i="1"/>
  <c r="I202" i="1"/>
  <c r="I183" i="1"/>
  <c r="I273" i="1"/>
  <c r="I279" i="1"/>
  <c r="I267" i="1"/>
  <c r="I250" i="1"/>
  <c r="I231" i="1"/>
  <c r="I228" i="1"/>
  <c r="I203" i="1"/>
  <c r="I184" i="1"/>
  <c r="I280" i="1"/>
  <c r="I260" i="1"/>
  <c r="I251" i="1"/>
  <c r="I213" i="1"/>
  <c r="I229" i="1"/>
  <c r="I204" i="1"/>
  <c r="I185" i="1"/>
  <c r="I281" i="1"/>
  <c r="I261" i="1"/>
  <c r="I252" i="1"/>
  <c r="I214" i="1"/>
  <c r="I212" i="1"/>
  <c r="I205" i="1"/>
  <c r="I186" i="1"/>
  <c r="I357" i="1"/>
  <c r="I182" i="1"/>
  <c r="I266" i="1"/>
  <c r="I255" i="1"/>
  <c r="I140" i="1"/>
  <c r="I156" i="1"/>
  <c r="I141" i="1"/>
  <c r="I139" i="1"/>
  <c r="I142" i="1"/>
  <c r="I135" i="1"/>
  <c r="I143" i="1"/>
  <c r="I130" i="1"/>
  <c r="I144" i="1"/>
  <c r="I145" i="1"/>
  <c r="I85" i="1"/>
  <c r="I146" i="1"/>
  <c r="I118" i="1"/>
  <c r="I147" i="1"/>
  <c r="I155" i="1"/>
  <c r="I148" i="1"/>
  <c r="I138" i="1"/>
  <c r="I149" i="1"/>
  <c r="I131" i="1"/>
  <c r="I150" i="1"/>
  <c r="I132" i="1"/>
  <c r="I151" i="1"/>
  <c r="I133" i="1"/>
  <c r="I152" i="1"/>
  <c r="I134" i="1"/>
  <c r="I153" i="1"/>
  <c r="I157" i="1"/>
  <c r="I136" i="1"/>
  <c r="I154" i="1"/>
  <c r="I137" i="1"/>
  <c r="I559" i="1"/>
  <c r="I546" i="1"/>
  <c r="I520" i="1"/>
  <c r="I560" i="1"/>
  <c r="I547" i="1"/>
  <c r="I551" i="1"/>
  <c r="I548" i="1"/>
  <c r="I550" i="1"/>
  <c r="I549" i="1"/>
  <c r="I109" i="1"/>
  <c r="I534" i="1"/>
  <c r="I533" i="1"/>
  <c r="I497" i="1"/>
  <c r="I535" i="1"/>
  <c r="I521" i="1"/>
  <c r="I490" i="1"/>
  <c r="I536" i="1"/>
  <c r="I522" i="1"/>
  <c r="I561" i="1"/>
  <c r="I537" i="1"/>
  <c r="I523" i="1"/>
  <c r="I562" i="1"/>
  <c r="I538" i="1"/>
  <c r="I524" i="1"/>
  <c r="I552" i="1"/>
  <c r="I539" i="1"/>
  <c r="I525" i="1"/>
  <c r="I553" i="1"/>
  <c r="I540" i="1"/>
  <c r="I526" i="1"/>
  <c r="I554" i="1"/>
  <c r="I541" i="1"/>
  <c r="I527" i="1"/>
  <c r="I555" i="1"/>
  <c r="I542" i="1"/>
  <c r="I528" i="1"/>
  <c r="I556" i="1"/>
  <c r="I543" i="1"/>
  <c r="I529" i="1"/>
  <c r="I557" i="1"/>
  <c r="I544" i="1"/>
  <c r="I530" i="1"/>
  <c r="I558" i="1"/>
  <c r="I545" i="1"/>
  <c r="I531" i="1"/>
  <c r="I512" i="1"/>
  <c r="I514" i="1"/>
  <c r="I513" i="1"/>
  <c r="I510" i="1"/>
  <c r="I509" i="1"/>
  <c r="I508" i="1"/>
  <c r="I511" i="1"/>
  <c r="I507" i="1"/>
  <c r="I515" i="1"/>
  <c r="I492" i="1"/>
  <c r="I493" i="1"/>
  <c r="I494" i="1"/>
  <c r="I495" i="1"/>
  <c r="I496" i="1"/>
  <c r="I491" i="1"/>
  <c r="I410" i="1"/>
  <c r="I373" i="1"/>
  <c r="I389" i="1"/>
  <c r="I405" i="1"/>
  <c r="I411" i="1"/>
  <c r="I374" i="1"/>
  <c r="I390" i="1"/>
  <c r="I406" i="1"/>
  <c r="I359" i="1"/>
  <c r="I375" i="1"/>
  <c r="I391" i="1"/>
  <c r="I407" i="1"/>
  <c r="I399" i="1"/>
  <c r="I360" i="1"/>
  <c r="I376" i="1"/>
  <c r="I392" i="1"/>
  <c r="I408" i="1"/>
  <c r="I361" i="1"/>
  <c r="I377" i="1"/>
  <c r="I393" i="1"/>
  <c r="I409" i="1"/>
  <c r="I362" i="1"/>
  <c r="I378" i="1"/>
  <c r="I394" i="1"/>
  <c r="I358" i="1"/>
  <c r="I355" i="1"/>
  <c r="I363" i="1"/>
  <c r="I379" i="1"/>
  <c r="I395" i="1"/>
  <c r="I351" i="1"/>
  <c r="I383" i="1"/>
  <c r="I364" i="1"/>
  <c r="I380" i="1"/>
  <c r="I396" i="1"/>
  <c r="I352" i="1"/>
  <c r="I367" i="1"/>
  <c r="I365" i="1"/>
  <c r="I381" i="1"/>
  <c r="I397" i="1"/>
  <c r="I353" i="1"/>
  <c r="I366" i="1"/>
  <c r="I382" i="1"/>
  <c r="I398" i="1"/>
  <c r="I354" i="1"/>
  <c r="I368" i="1"/>
  <c r="I384" i="1"/>
  <c r="I400" i="1"/>
  <c r="I356" i="1"/>
  <c r="I404" i="1"/>
  <c r="I369" i="1"/>
  <c r="I385" i="1"/>
  <c r="I401" i="1"/>
  <c r="I350" i="1"/>
  <c r="I370" i="1"/>
  <c r="I386" i="1"/>
  <c r="I402" i="1"/>
  <c r="I388" i="1"/>
  <c r="I371" i="1"/>
  <c r="I387" i="1"/>
  <c r="I403" i="1"/>
  <c r="I372" i="1"/>
  <c r="I163" i="1"/>
  <c r="I167" i="1"/>
  <c r="I171" i="1"/>
  <c r="I170" i="1"/>
  <c r="I168" i="1"/>
  <c r="I165" i="1"/>
  <c r="I169" i="1"/>
  <c r="I166" i="1"/>
  <c r="I164" i="1"/>
  <c r="I172" i="1"/>
  <c r="I110" i="1"/>
  <c r="I120" i="1"/>
  <c r="I121" i="1"/>
  <c r="I122" i="1"/>
  <c r="I123" i="1"/>
  <c r="I124" i="1"/>
  <c r="I125" i="1"/>
  <c r="I126" i="1"/>
  <c r="I127" i="1"/>
  <c r="I119" i="1"/>
  <c r="I114" i="1"/>
  <c r="I115" i="1"/>
  <c r="I113" i="1"/>
  <c r="I108" i="1"/>
  <c r="I105" i="1"/>
  <c r="I107" i="1"/>
  <c r="I104" i="1"/>
  <c r="I106" i="1"/>
  <c r="I91" i="1"/>
  <c r="I92" i="1"/>
  <c r="I83" i="1"/>
  <c r="I84" i="1"/>
  <c r="I82" i="1"/>
  <c r="I96" i="1"/>
  <c r="I95" i="1"/>
  <c r="I94" i="1"/>
  <c r="I89" i="1"/>
  <c r="I87" i="1"/>
  <c r="I86" i="1"/>
  <c r="I93" i="1"/>
  <c r="I88" i="1"/>
  <c r="I90" i="1"/>
  <c r="I79" i="1"/>
  <c r="I78" i="1"/>
  <c r="I77" i="1"/>
  <c r="I76" i="1"/>
  <c r="I74" i="1"/>
  <c r="I75" i="1"/>
  <c r="I72" i="1"/>
  <c r="I71" i="1"/>
  <c r="I70" i="1"/>
  <c r="I73" i="1"/>
  <c r="I26" i="1"/>
  <c r="I27" i="1"/>
  <c r="I28" i="1"/>
  <c r="I29" i="1"/>
  <c r="I53" i="1"/>
  <c r="I31" i="1"/>
  <c r="M43" i="4"/>
  <c r="N43" i="4"/>
  <c r="O43" i="4"/>
  <c r="P43" i="4"/>
  <c r="R43" i="4"/>
  <c r="S43" i="4"/>
  <c r="G43" i="4"/>
  <c r="E43" i="4"/>
  <c r="F43" i="4"/>
  <c r="H43" i="4"/>
  <c r="I43" i="4"/>
  <c r="J43" i="4"/>
  <c r="K43" i="4"/>
  <c r="L43" i="4"/>
  <c r="Q43" i="4"/>
  <c r="G564" i="1"/>
  <c r="I504" i="1"/>
  <c r="I484" i="1"/>
  <c r="I471" i="1"/>
  <c r="I472" i="1"/>
  <c r="I503" i="1"/>
  <c r="I428" i="1"/>
  <c r="I429" i="1"/>
  <c r="I427" i="1"/>
  <c r="I430" i="1"/>
  <c r="I502" i="1"/>
  <c r="I500" i="1"/>
  <c r="I501" i="1"/>
  <c r="I40" i="1"/>
  <c r="I32" i="1"/>
  <c r="I39" i="1"/>
  <c r="I38" i="1"/>
  <c r="I37" i="1"/>
  <c r="I44" i="1"/>
  <c r="I43" i="1"/>
  <c r="I36" i="1"/>
  <c r="I34" i="1"/>
  <c r="I46" i="1"/>
  <c r="I30" i="1"/>
  <c r="I47" i="1"/>
  <c r="I80" i="1"/>
  <c r="C18" i="5"/>
  <c r="D18" i="5" s="1"/>
  <c r="I469" i="1"/>
  <c r="I310" i="1"/>
  <c r="I325" i="1"/>
  <c r="I346" i="1"/>
  <c r="I483" i="1"/>
  <c r="I336" i="1"/>
  <c r="I446" i="1"/>
  <c r="I487" i="1"/>
  <c r="I331" i="1"/>
  <c r="I297" i="1"/>
  <c r="I309" i="1"/>
  <c r="I324" i="1"/>
  <c r="I326" i="1"/>
  <c r="I321" i="1"/>
  <c r="I342" i="1"/>
  <c r="I437" i="1"/>
  <c r="I61" i="1"/>
  <c r="I436" i="1"/>
  <c r="I489" i="1"/>
  <c r="I320" i="1"/>
  <c r="I315" i="1"/>
  <c r="I482" i="1"/>
  <c r="I308" i="1"/>
  <c r="I323" i="1"/>
  <c r="I305" i="1"/>
  <c r="I488" i="1"/>
  <c r="I60" i="1"/>
  <c r="I420" i="1"/>
  <c r="I299" i="1"/>
  <c r="I479" i="1"/>
  <c r="I438" i="1"/>
  <c r="I332" i="1"/>
  <c r="I425" i="1"/>
  <c r="I339" i="1"/>
  <c r="I312" i="1"/>
  <c r="I423" i="1"/>
  <c r="I63" i="1"/>
  <c r="I304" i="1"/>
  <c r="I319" i="1"/>
  <c r="I330" i="1"/>
  <c r="I347" i="1"/>
  <c r="I445" i="1"/>
  <c r="I322" i="1"/>
  <c r="I62" i="1"/>
  <c r="I314" i="1"/>
  <c r="I334" i="1"/>
  <c r="I316" i="1"/>
  <c r="I431" i="1"/>
  <c r="I338" i="1"/>
  <c r="I327" i="1"/>
  <c r="I65" i="1"/>
  <c r="I433" i="1"/>
  <c r="I477" i="1"/>
  <c r="I421" i="1"/>
  <c r="I478" i="1"/>
  <c r="I303" i="1"/>
  <c r="I348" i="1"/>
  <c r="I300" i="1"/>
  <c r="I440" i="1"/>
  <c r="I317" i="1"/>
  <c r="I480" i="1"/>
  <c r="I422" i="1"/>
  <c r="I328" i="1"/>
  <c r="I116" i="1"/>
  <c r="I329" i="1"/>
  <c r="I463" i="1"/>
  <c r="I333" i="1"/>
  <c r="I313" i="1"/>
  <c r="I419" i="1"/>
  <c r="I298" i="1"/>
  <c r="I475" i="1"/>
  <c r="I476" i="1"/>
  <c r="I439" i="1"/>
  <c r="I335" i="1"/>
  <c r="I296" i="1"/>
  <c r="I318" i="1"/>
  <c r="I341" i="1"/>
  <c r="I301" i="1"/>
  <c r="I432" i="1"/>
  <c r="I485" i="1"/>
  <c r="I343" i="1"/>
  <c r="I64" i="1"/>
  <c r="I447" i="1"/>
  <c r="I340" i="1"/>
  <c r="I337" i="1"/>
  <c r="I498" i="1"/>
  <c r="I481" i="1"/>
  <c r="I302" i="1"/>
  <c r="I306" i="1"/>
  <c r="I474" i="1"/>
  <c r="I293" i="1"/>
  <c r="I418" i="1"/>
  <c r="I307" i="1"/>
  <c r="I311" i="1"/>
  <c r="I344" i="1"/>
  <c r="I174" i="1"/>
  <c r="I294" i="1"/>
  <c r="I424" i="1"/>
  <c r="I486" i="1"/>
  <c r="I426" i="1"/>
  <c r="I117" i="1"/>
  <c r="I289" i="1"/>
  <c r="I173" i="1"/>
  <c r="I180" i="1"/>
  <c r="I54" i="1"/>
  <c r="I112" i="1"/>
  <c r="I506" i="1"/>
  <c r="I288" i="1"/>
  <c r="I417" i="1"/>
  <c r="I519" i="1"/>
  <c r="I532" i="1"/>
  <c r="I159" i="1"/>
  <c r="I435" i="1"/>
  <c r="I68" i="1"/>
  <c r="I129" i="1"/>
  <c r="I98" i="1"/>
  <c r="I413" i="1"/>
  <c r="I416" i="1"/>
  <c r="I128" i="1"/>
  <c r="I158" i="1"/>
  <c r="I111" i="1"/>
  <c r="I412" i="1"/>
  <c r="I97" i="1"/>
  <c r="I505" i="1"/>
  <c r="I470" i="1"/>
  <c r="G29" i="4"/>
  <c r="H29" i="4"/>
  <c r="M29" i="4"/>
  <c r="Q29" i="4"/>
  <c r="F29" i="4"/>
  <c r="L29" i="4"/>
  <c r="P29" i="4"/>
  <c r="I29" i="4"/>
  <c r="K29" i="4"/>
  <c r="O29" i="4"/>
  <c r="S29" i="4"/>
  <c r="E29" i="4"/>
  <c r="J29" i="4"/>
  <c r="N29" i="4"/>
  <c r="R29" i="4"/>
  <c r="G27" i="4"/>
  <c r="K27" i="4"/>
  <c r="O27" i="4"/>
  <c r="S27" i="4"/>
  <c r="E27" i="4"/>
  <c r="H27" i="4"/>
  <c r="L27" i="4"/>
  <c r="P27" i="4"/>
  <c r="I27" i="4"/>
  <c r="M27" i="4"/>
  <c r="Q27" i="4"/>
  <c r="F27" i="4"/>
  <c r="J27" i="4"/>
  <c r="N27" i="4"/>
  <c r="R27" i="4"/>
  <c r="G25" i="4"/>
  <c r="K25" i="4"/>
  <c r="O25" i="4"/>
  <c r="S25" i="4"/>
  <c r="E25" i="4"/>
  <c r="H25" i="4"/>
  <c r="L25" i="4"/>
  <c r="P25" i="4"/>
  <c r="I25" i="4"/>
  <c r="M25" i="4"/>
  <c r="Q25" i="4"/>
  <c r="F25" i="4"/>
  <c r="J25" i="4"/>
  <c r="N25" i="4"/>
  <c r="R25" i="4"/>
  <c r="G33" i="4"/>
  <c r="K33" i="4"/>
  <c r="O33" i="4"/>
  <c r="S33" i="4"/>
  <c r="E33" i="4"/>
  <c r="L33" i="4"/>
  <c r="J33" i="4"/>
  <c r="R33" i="4"/>
  <c r="I33" i="4"/>
  <c r="M33" i="4"/>
  <c r="Q33" i="4"/>
  <c r="H33" i="4"/>
  <c r="P33" i="4"/>
  <c r="F33" i="4"/>
  <c r="N33" i="4"/>
  <c r="G19" i="4"/>
  <c r="K19" i="4"/>
  <c r="O19" i="4"/>
  <c r="S19" i="4"/>
  <c r="E19" i="4"/>
  <c r="H19" i="4"/>
  <c r="L19" i="4"/>
  <c r="P19" i="4"/>
  <c r="I19" i="4"/>
  <c r="M19" i="4"/>
  <c r="Q19" i="4"/>
  <c r="F19" i="4"/>
  <c r="J19" i="4"/>
  <c r="N19" i="4"/>
  <c r="R19" i="4"/>
  <c r="G17" i="4"/>
  <c r="R17" i="4"/>
  <c r="N17" i="4"/>
  <c r="J17" i="4"/>
  <c r="E17" i="4"/>
  <c r="S17" i="4"/>
  <c r="O17" i="4"/>
  <c r="K17" i="4"/>
  <c r="F17" i="4"/>
  <c r="P17" i="4"/>
  <c r="L17" i="4"/>
  <c r="H17" i="4"/>
  <c r="Q17" i="4"/>
  <c r="M17" i="4"/>
  <c r="I17" i="4"/>
  <c r="G31" i="4"/>
  <c r="K31" i="4"/>
  <c r="O31" i="4"/>
  <c r="S31" i="4"/>
  <c r="E31" i="4"/>
  <c r="J31" i="4"/>
  <c r="R31" i="4"/>
  <c r="H31" i="4"/>
  <c r="P31" i="4"/>
  <c r="I31" i="4"/>
  <c r="M31" i="4"/>
  <c r="Q31" i="4"/>
  <c r="F31" i="4"/>
  <c r="N31" i="4"/>
  <c r="L31" i="4"/>
  <c r="D22" i="4" l="1"/>
  <c r="I42" i="1"/>
  <c r="I41" i="1"/>
  <c r="I33" i="1"/>
  <c r="I295" i="1"/>
  <c r="I345" i="1"/>
  <c r="I35" i="1"/>
  <c r="I45" i="1"/>
  <c r="H10" i="1"/>
  <c r="G10" i="6" s="1"/>
  <c r="K21" i="4"/>
  <c r="G21" i="4"/>
  <c r="R21" i="4"/>
  <c r="E21" i="4"/>
  <c r="J21" i="4"/>
  <c r="M21" i="4"/>
  <c r="L21" i="4"/>
  <c r="O21" i="4"/>
  <c r="N21" i="4"/>
  <c r="F21" i="4"/>
  <c r="Q21" i="4"/>
  <c r="I21" i="4"/>
  <c r="P21" i="4"/>
  <c r="H21" i="4"/>
  <c r="S21" i="4"/>
  <c r="C30" i="5"/>
  <c r="E23" i="4" l="1"/>
  <c r="E47" i="4" s="1"/>
  <c r="D47" i="4"/>
  <c r="H23" i="4"/>
  <c r="H47" i="4" s="1"/>
  <c r="M23" i="4"/>
  <c r="M47" i="4" s="1"/>
  <c r="Q23" i="4"/>
  <c r="Q47" i="4" s="1"/>
  <c r="I23" i="4"/>
  <c r="I47" i="4" s="1"/>
  <c r="P23" i="4"/>
  <c r="P47" i="4" s="1"/>
  <c r="S23" i="4"/>
  <c r="S47" i="4" s="1"/>
  <c r="L23" i="4"/>
  <c r="L47" i="4" s="1"/>
  <c r="G23" i="4"/>
  <c r="G47" i="4" s="1"/>
  <c r="K23" i="4"/>
  <c r="K47" i="4" s="1"/>
  <c r="N23" i="4"/>
  <c r="N47" i="4" s="1"/>
  <c r="F23" i="4"/>
  <c r="F47" i="4" s="1"/>
  <c r="J23" i="4"/>
  <c r="J47" i="4" s="1"/>
  <c r="R23" i="4"/>
  <c r="R47" i="4" s="1"/>
  <c r="O23" i="4"/>
  <c r="O47" i="4" s="1"/>
  <c r="E10" i="5"/>
  <c r="H10" i="4" s="1"/>
  <c r="H12" i="1"/>
  <c r="E24" i="5"/>
  <c r="C34" i="4" s="1"/>
  <c r="E23" i="5"/>
  <c r="C32" i="4" s="1"/>
  <c r="E29" i="5"/>
  <c r="C44" i="4" s="1"/>
  <c r="E21" i="5"/>
  <c r="C28" i="4" s="1"/>
  <c r="E20" i="5"/>
  <c r="C26" i="4" s="1"/>
  <c r="E28" i="5"/>
  <c r="C42" i="4" s="1"/>
  <c r="E19" i="5"/>
  <c r="C24" i="4" s="1"/>
  <c r="E27" i="5"/>
  <c r="C40" i="4" s="1"/>
  <c r="E26" i="5"/>
  <c r="C38" i="4" s="1"/>
  <c r="E17" i="5"/>
  <c r="C20" i="4" s="1"/>
  <c r="E18" i="5"/>
  <c r="C22" i="4" s="1"/>
  <c r="E16" i="5"/>
  <c r="C18" i="4" s="1"/>
  <c r="E25" i="5"/>
  <c r="C36" i="4" s="1"/>
  <c r="E22" i="5"/>
  <c r="C30" i="4" s="1"/>
  <c r="I414" i="1"/>
  <c r="I291" i="1"/>
  <c r="I67" i="1"/>
  <c r="I50" i="1"/>
  <c r="I444" i="1"/>
  <c r="I181" i="1"/>
  <c r="I466" i="1"/>
  <c r="I292" i="1"/>
  <c r="I55" i="1"/>
  <c r="I48" i="1"/>
  <c r="I100" i="1"/>
  <c r="I443" i="1"/>
  <c r="I467" i="1"/>
  <c r="I517" i="1"/>
  <c r="I24" i="1"/>
  <c r="I66" i="1"/>
  <c r="I473" i="1"/>
  <c r="I52" i="1"/>
  <c r="I81" i="1"/>
  <c r="I20" i="1"/>
  <c r="I160" i="1"/>
  <c r="I162" i="1"/>
  <c r="I25" i="1"/>
  <c r="I102" i="1"/>
  <c r="I290" i="1"/>
  <c r="I23" i="1"/>
  <c r="I19" i="1"/>
  <c r="I99" i="1"/>
  <c r="I58" i="1"/>
  <c r="I464" i="1"/>
  <c r="I49" i="1"/>
  <c r="I51" i="1"/>
  <c r="I442" i="1"/>
  <c r="I499" i="1"/>
  <c r="I101" i="1"/>
  <c r="I17" i="1"/>
  <c r="I465" i="1"/>
  <c r="I18" i="1"/>
  <c r="I434" i="1"/>
  <c r="I103" i="1"/>
  <c r="I59" i="1"/>
  <c r="I468" i="1"/>
  <c r="I161" i="1"/>
  <c r="I21" i="1"/>
  <c r="I563" i="1"/>
  <c r="I564" i="1" s="1"/>
  <c r="I22" i="1"/>
  <c r="I441" i="1"/>
  <c r="I57" i="1"/>
  <c r="I518" i="1"/>
  <c r="I15" i="1"/>
  <c r="I16" i="1"/>
  <c r="I56" i="1"/>
  <c r="I516" i="1"/>
  <c r="I69" i="1"/>
  <c r="I415" i="1"/>
  <c r="D30" i="5"/>
  <c r="E15" i="5"/>
  <c r="C16" i="4" s="1"/>
  <c r="G12" i="6" l="1"/>
  <c r="E11" i="5"/>
  <c r="E30" i="5"/>
  <c r="E50" i="4" l="1"/>
  <c r="F50" i="4" s="1"/>
  <c r="G50" i="4" s="1"/>
  <c r="H50" i="4" s="1"/>
  <c r="I50" i="4" s="1"/>
  <c r="J50" i="4" s="1"/>
  <c r="K50" i="4" s="1"/>
  <c r="L50" i="4" s="1"/>
  <c r="M50" i="4" s="1"/>
  <c r="N50" i="4" s="1"/>
  <c r="O50" i="4" s="1"/>
  <c r="P50" i="4" s="1"/>
  <c r="Q50" i="4" s="1"/>
  <c r="R50" i="4" s="1"/>
  <c r="S50" i="4" s="1"/>
  <c r="D50" i="4" l="1"/>
  <c r="C5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470" authorId="0" shapeId="0" xr:uid="{00000000-0006-0000-0000-000001000000}">
      <text>
        <r>
          <rPr>
            <sz val="10"/>
            <color rgb="FF000000"/>
            <rFont val="Arial"/>
            <family val="2"/>
          </rPr>
          <t>======
ID#AAAAMkxJFWc
    (2021-06-22 16:52:44)
Laje - Cx. dágua</t>
        </r>
      </text>
    </comment>
  </commentList>
</comments>
</file>

<file path=xl/sharedStrings.xml><?xml version="1.0" encoding="utf-8"?>
<sst xmlns="http://schemas.openxmlformats.org/spreadsheetml/2006/main" count="2650" uniqueCount="1547">
  <si>
    <t xml:space="preserve">OBRA: </t>
  </si>
  <si>
    <t xml:space="preserve">Tipo de Intervenção: </t>
  </si>
  <si>
    <t>Endereço :</t>
  </si>
  <si>
    <t>Investimento:</t>
  </si>
  <si>
    <t>TAB.  REF.:</t>
  </si>
  <si>
    <t>Item</t>
  </si>
  <si>
    <t>Código</t>
  </si>
  <si>
    <t>Ref.</t>
  </si>
  <si>
    <t>Descrição dos Serviços</t>
  </si>
  <si>
    <t>Un.</t>
  </si>
  <si>
    <t>Qtd.</t>
  </si>
  <si>
    <t xml:space="preserve">% </t>
  </si>
  <si>
    <t>ADMINISTRAÇÃO LOCAL E INSTALAÇÕES DE CANTEIRO</t>
  </si>
  <si>
    <t>01.01</t>
  </si>
  <si>
    <t>01.01.01</t>
  </si>
  <si>
    <t>Composição 1</t>
  </si>
  <si>
    <t>01.02</t>
  </si>
  <si>
    <t>01.02.01</t>
  </si>
  <si>
    <t>01.02.02</t>
  </si>
  <si>
    <t>01.02.04</t>
  </si>
  <si>
    <t>01.02.05</t>
  </si>
  <si>
    <t>01.02.06</t>
  </si>
  <si>
    <t>01.02.07</t>
  </si>
  <si>
    <t>UN</t>
  </si>
  <si>
    <t>MOVIMENTAÇÃO DE TERRA</t>
  </si>
  <si>
    <t>02.01</t>
  </si>
  <si>
    <t>02.01.01</t>
  </si>
  <si>
    <t>02.01.02</t>
  </si>
  <si>
    <t>03.01</t>
  </si>
  <si>
    <t>PISCINA</t>
  </si>
  <si>
    <t>03.01.01</t>
  </si>
  <si>
    <t>03.01.02</t>
  </si>
  <si>
    <t>02.05.029</t>
  </si>
  <si>
    <t>03.02</t>
  </si>
  <si>
    <t>03.02.01</t>
  </si>
  <si>
    <t>03.02.04</t>
  </si>
  <si>
    <t>03.02.05</t>
  </si>
  <si>
    <t>03.02.06</t>
  </si>
  <si>
    <t>03.02.07</t>
  </si>
  <si>
    <t>03.02.08</t>
  </si>
  <si>
    <t>03.02.09</t>
  </si>
  <si>
    <t>03.03.039</t>
  </si>
  <si>
    <t>ALVENARIA E OUTROS ELEMENTOS DIVISÓRIOS</t>
  </si>
  <si>
    <t>04.01</t>
  </si>
  <si>
    <t>04.01.01</t>
  </si>
  <si>
    <t>04.01.02</t>
  </si>
  <si>
    <t>04.01.03</t>
  </si>
  <si>
    <t>04.02</t>
  </si>
  <si>
    <t>04.02.01</t>
  </si>
  <si>
    <t>04.02.02</t>
  </si>
  <si>
    <t>04.02.03</t>
  </si>
  <si>
    <t>04.03</t>
  </si>
  <si>
    <t>04.03.01</t>
  </si>
  <si>
    <t>05.01</t>
  </si>
  <si>
    <t>05.01.01</t>
  </si>
  <si>
    <t>05.01.02</t>
  </si>
  <si>
    <t>05.01.03</t>
  </si>
  <si>
    <t>06.01</t>
  </si>
  <si>
    <t>06.01.01</t>
  </si>
  <si>
    <t>06.02</t>
  </si>
  <si>
    <t>06.02.01</t>
  </si>
  <si>
    <t>06.02.049</t>
  </si>
  <si>
    <t>06.02.02</t>
  </si>
  <si>
    <t>06.02.017</t>
  </si>
  <si>
    <t>06.02.03</t>
  </si>
  <si>
    <t>06.03</t>
  </si>
  <si>
    <t>06.03.01</t>
  </si>
  <si>
    <t>06.03.107</t>
  </si>
  <si>
    <t>07.01</t>
  </si>
  <si>
    <t>07.01.01</t>
  </si>
  <si>
    <t>07.01.02</t>
  </si>
  <si>
    <t>08.01</t>
  </si>
  <si>
    <t>08.01.01</t>
  </si>
  <si>
    <t>08.01.02</t>
  </si>
  <si>
    <t>08.01.03</t>
  </si>
  <si>
    <t>08.01.04</t>
  </si>
  <si>
    <t>08.01.05</t>
  </si>
  <si>
    <t>08.02</t>
  </si>
  <si>
    <t>08.02.01</t>
  </si>
  <si>
    <t>08.02.02</t>
  </si>
  <si>
    <t>08.02.03</t>
  </si>
  <si>
    <t>08.02.04</t>
  </si>
  <si>
    <t>08.03</t>
  </si>
  <si>
    <t>08.03.01</t>
  </si>
  <si>
    <t>08.03.02</t>
  </si>
  <si>
    <t>08.03.03</t>
  </si>
  <si>
    <t>08.04</t>
  </si>
  <si>
    <t>08.04.01</t>
  </si>
  <si>
    <t>08.04.02</t>
  </si>
  <si>
    <t>08.04.03</t>
  </si>
  <si>
    <t>16.08.028</t>
  </si>
  <si>
    <t>08.16.091</t>
  </si>
  <si>
    <t>08.15.017</t>
  </si>
  <si>
    <t>09.01</t>
  </si>
  <si>
    <t>09.01.01</t>
  </si>
  <si>
    <t>09.01.02</t>
  </si>
  <si>
    <t>09.01.03</t>
  </si>
  <si>
    <t>09.01.04</t>
  </si>
  <si>
    <t>09.01.05</t>
  </si>
  <si>
    <t>09.01.06</t>
  </si>
  <si>
    <t>09.84.020</t>
  </si>
  <si>
    <t>10.01</t>
  </si>
  <si>
    <t>10.01.01</t>
  </si>
  <si>
    <t>10.01.02</t>
  </si>
  <si>
    <t>11.01</t>
  </si>
  <si>
    <t>11.01.01</t>
  </si>
  <si>
    <t>11.01.03</t>
  </si>
  <si>
    <t>11.01.04</t>
  </si>
  <si>
    <t>11.01.05</t>
  </si>
  <si>
    <t>12.04.024</t>
  </si>
  <si>
    <t>21.03.151</t>
  </si>
  <si>
    <t>12.01</t>
  </si>
  <si>
    <t>12.01.01</t>
  </si>
  <si>
    <t>12.01.02</t>
  </si>
  <si>
    <t>12.01.03</t>
  </si>
  <si>
    <t>12.01.04</t>
  </si>
  <si>
    <t>12.01.06</t>
  </si>
  <si>
    <t>12.02</t>
  </si>
  <si>
    <t>12.02.01</t>
  </si>
  <si>
    <t>12.02.02</t>
  </si>
  <si>
    <t>12.02.03</t>
  </si>
  <si>
    <t>12.03</t>
  </si>
  <si>
    <t>12.03.01</t>
  </si>
  <si>
    <t>12.03.02</t>
  </si>
  <si>
    <t>12.03.03</t>
  </si>
  <si>
    <t>12.03.04</t>
  </si>
  <si>
    <t>12.03.05</t>
  </si>
  <si>
    <t>13.01</t>
  </si>
  <si>
    <t>13.01.01</t>
  </si>
  <si>
    <t>13.01.02</t>
  </si>
  <si>
    <t>13.01.03</t>
  </si>
  <si>
    <t>ESQUADRIAS</t>
  </si>
  <si>
    <t>QUADRA</t>
  </si>
  <si>
    <t>15.04.081</t>
  </si>
  <si>
    <t>ELEVADOR</t>
  </si>
  <si>
    <t>14.01</t>
  </si>
  <si>
    <t>14.01.01</t>
  </si>
  <si>
    <t>14.01.02</t>
  </si>
  <si>
    <t>14.01.03</t>
  </si>
  <si>
    <t>SERVIÇOS COMPLEMENTARES</t>
  </si>
  <si>
    <t>15.01</t>
  </si>
  <si>
    <t>15.01.01</t>
  </si>
  <si>
    <t>15.01.02</t>
  </si>
  <si>
    <t>15.01.03</t>
  </si>
  <si>
    <t>16.01.083</t>
  </si>
  <si>
    <t>06.02.061</t>
  </si>
  <si>
    <t>06.02.062</t>
  </si>
  <si>
    <t>16.06.023</t>
  </si>
  <si>
    <t>Descrição</t>
  </si>
  <si>
    <t>H</t>
  </si>
  <si>
    <t>M3</t>
  </si>
  <si>
    <t>KG</t>
  </si>
  <si>
    <t xml:space="preserve">UN    </t>
  </si>
  <si>
    <t>ITEM</t>
  </si>
  <si>
    <t>DESCRIÇÃO DOS SERVIÇOS</t>
  </si>
  <si>
    <t xml:space="preserve">TOTAL  GERAL </t>
  </si>
  <si>
    <t>Peso</t>
  </si>
  <si>
    <t>Valor do Serviço</t>
  </si>
  <si>
    <t>%</t>
  </si>
  <si>
    <t>R$</t>
  </si>
  <si>
    <t>Sub-Total</t>
  </si>
  <si>
    <t>Total Geral</t>
  </si>
  <si>
    <t>M2</t>
  </si>
  <si>
    <t>CJ</t>
  </si>
  <si>
    <t>02.01.03</t>
  </si>
  <si>
    <t>12.01.05</t>
  </si>
  <si>
    <t>COTAÇÃO</t>
  </si>
  <si>
    <t>CONCRETO DOSADO, BOMBEADO E LANCADO FCK=30MPA</t>
  </si>
  <si>
    <t>01.01.02</t>
  </si>
  <si>
    <t>01.01.03</t>
  </si>
  <si>
    <t>01.01.04</t>
  </si>
  <si>
    <t>01.01.05</t>
  </si>
  <si>
    <t>01.01.06</t>
  </si>
  <si>
    <t>SINAPI</t>
  </si>
  <si>
    <t>CDHU</t>
  </si>
  <si>
    <t>FDE</t>
  </si>
  <si>
    <t>SIURB INFRA</t>
  </si>
  <si>
    <t>SIURB EDIF</t>
  </si>
  <si>
    <t>01.02.03</t>
  </si>
  <si>
    <t>03.02.02</t>
  </si>
  <si>
    <t>03.02.03</t>
  </si>
  <si>
    <t>08.01.06</t>
  </si>
  <si>
    <t>11.01.02</t>
  </si>
  <si>
    <t>13.01.04</t>
  </si>
  <si>
    <t>13.01.05</t>
  </si>
  <si>
    <t>TOTAL GERAL C/ BDI</t>
  </si>
  <si>
    <t>BDI:</t>
  </si>
  <si>
    <t>Custo un. S/ BDI</t>
  </si>
  <si>
    <t>Custo Total S/ BDI</t>
  </si>
  <si>
    <t>VALOR TOTAL S/BDI</t>
  </si>
  <si>
    <t>VALOR TOTAL C/BDI</t>
  </si>
  <si>
    <t>TOTAL GERAL S/BDI</t>
  </si>
  <si>
    <t>SERVIÇOS PRELIMINARES</t>
  </si>
  <si>
    <t>02.02.130</t>
  </si>
  <si>
    <t>Locação de container tipo escritório com 1 vaso sanitário, 1 lavatório e 1 ponto para chuveiro - área mínima de 13,80 m²</t>
  </si>
  <si>
    <t>UNMES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</si>
  <si>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</si>
  <si>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</si>
  <si>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</si>
  <si>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</si>
  <si>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TAPUME COM COMPENSADO DE MADEIRA. AF_05/2018</t>
  </si>
  <si>
    <t>02.05.080</t>
  </si>
  <si>
    <t>Montagem e desmontagem de andaime torre metálica com altura superior a 10 m</t>
  </si>
  <si>
    <t>M</t>
  </si>
  <si>
    <t>02.05.090</t>
  </si>
  <si>
    <t>Montagem e desmontagem de andaime tubular fachadeiro com altura até 10 m</t>
  </si>
  <si>
    <t>02.10.020</t>
  </si>
  <si>
    <t>Locação de obra de edificação</t>
  </si>
  <si>
    <t>01.28.490</t>
  </si>
  <si>
    <t>Taxa de mobilização e desmobilização de equipamentos para execução de bombeamento, limpeza, desenvolvimento e teste de vazão</t>
  </si>
  <si>
    <t>TX</t>
  </si>
  <si>
    <t>CORTE RASO E RECORTE DE ÁRVORE COM DIÂMETRO DE TRONCO MAIOR OU IGUAL A 0,20 M E MENOR QUE 0,40 M.AF_05/2018</t>
  </si>
  <si>
    <t>02.09.040</t>
  </si>
  <si>
    <t>Limpeza mecanizada do terreno, inclusive troncos até 15 cm de diâmetro, com caminhão à disposição dentro e fora da obra, com transporte no raio de até 1 km</t>
  </si>
  <si>
    <t>02.01.200</t>
  </si>
  <si>
    <t>Desmobilização de construção provisória</t>
  </si>
  <si>
    <t>16.80.097</t>
  </si>
  <si>
    <t>CAÇAMBA DE 4M3 PARA RETIRADA DE ENTULHO</t>
  </si>
  <si>
    <t>SINAPI-I</t>
  </si>
  <si>
    <t>01.01.07</t>
  </si>
  <si>
    <t>01.01.08</t>
  </si>
  <si>
    <t>01.01.09</t>
  </si>
  <si>
    <t>01.01.10</t>
  </si>
  <si>
    <t>01.01.11</t>
  </si>
  <si>
    <t>01.01.12</t>
  </si>
  <si>
    <t>01.01.13</t>
  </si>
  <si>
    <t>LIMPEZA MECANIZADA DE TERRENO, INCLUSIVE DE CAMADA VEGETAL ATÉ 30CM DE PROFUNDIDADE, SEM TRANSPORTE</t>
  </si>
  <si>
    <t>TRANSPORTE DE ENTULHO POR CAMINHÃO BASCULANTE, A PARTIR DE 1KM</t>
  </si>
  <si>
    <t>M3XKM</t>
  </si>
  <si>
    <t>ESCAVAÇÃO MECÂNICA, CARGA E REMOÇÃO DE TERRA ATÉ A DISTÂNCIA MÉDIA DE 1,0KM</t>
  </si>
  <si>
    <t>FORNECIMENTO DE TERRA, INCLUINDO ESCAVAÇÃO, CARGA E TRANSPORTE ATÉ A DISTÂNCIA MÉDIA DE 1,0KM, MEDIDO NO ATERRO COMPACTADO</t>
  </si>
  <si>
    <t>ATERRO, INCLUSIVE COMPACTAÇÃO</t>
  </si>
  <si>
    <t>02.01.04</t>
  </si>
  <si>
    <t>02.01.05</t>
  </si>
  <si>
    <t>03.02.10</t>
  </si>
  <si>
    <t>03.02.11</t>
  </si>
  <si>
    <t>170170</t>
  </si>
  <si>
    <t>MURO DE ARRIMO H=1,40M, COM DRENAGEM</t>
  </si>
  <si>
    <t>TRANSPORTE COM CAMINHÃO CARROCERIA COM GUINDAUTO (MUNCK),  MOMENTO MÁXIMO DE CARGA 11,7 TM, EM VIA URBANA PAVIMENTADA, DMT ATÉ 30KM (UNIDADE: TXKM). AF_07/2020</t>
  </si>
  <si>
    <t>TXKM</t>
  </si>
  <si>
    <t>13.04.004</t>
  </si>
  <si>
    <t>DEGRAU DE CONCRETO LISO</t>
  </si>
  <si>
    <t>LAJE PRE-FABRICADA PAINEL ALVEOLAR CONCRETO PROTENDIDO H20-500KGF/M2</t>
  </si>
  <si>
    <t>Revestimento em placas de alumínio composto "ACM", espessura de 4 mm e acabamento em PVDF</t>
  </si>
  <si>
    <t>TINTA LATEX PARA PISO</t>
  </si>
  <si>
    <t>ESPELHO DE 4'X2'</t>
  </si>
  <si>
    <t>11.01.06</t>
  </si>
  <si>
    <t>12.01.07</t>
  </si>
  <si>
    <t>CI-01 CAIXA DE INSPECAO 60X60CM PARA ESGOTO</t>
  </si>
  <si>
    <t>13.01.06</t>
  </si>
  <si>
    <t>13.01.07</t>
  </si>
  <si>
    <t>13.01.08</t>
  </si>
  <si>
    <t>BR-03  CONJUNTO LAVATORIO E BACIA ACESSIVEIS</t>
  </si>
  <si>
    <t>PF-17 PORTA EM CHAPA DE FERRO L=102CM</t>
  </si>
  <si>
    <t>PF-30 PORTA EM CHAPA DE AÇO C/VENT.PERM (L=140CM)</t>
  </si>
  <si>
    <t>PT-33 PORTAO GRADIL ELETROFUNDIDO / PILARETE DE CONCRETO (180X235CM)</t>
  </si>
  <si>
    <t>PT-40 BANDEIRA EM GRADIL ELETROFUNDIDO</t>
  </si>
  <si>
    <t>PT-39 PORTAO EM GRADIL ELETROFUNDIDO (165X230CM)</t>
  </si>
  <si>
    <t>25.01.450</t>
  </si>
  <si>
    <t>Caixilho em alumínio para pele de vidro, tipo fachada</t>
  </si>
  <si>
    <t>33.06.020</t>
  </si>
  <si>
    <t>Acrílico para quadras e pisos cimentados</t>
  </si>
  <si>
    <t>PINTURA DE LINHAS DEMARCATORIAS DE QUADRA DE ESPORTES</t>
  </si>
  <si>
    <t>PR</t>
  </si>
  <si>
    <t>REVESTIMENTO COM PASTILHAS ESMALTADAS 5,0X 5,0 CM</t>
  </si>
  <si>
    <t>BB-02 BEBEDOURO ACESSÍVEL ÁGUA REFRIGERADA PRESSÃO MÍNIMA 8MCA - FORNECIDO E INSTALADO</t>
  </si>
  <si>
    <t>AL-01 ABRIGO PARA LIXO</t>
  </si>
  <si>
    <t>CONTROLE TECNOLÓGICO DE CONCRETO - ENSAIO DE ESCLEROMETRIA EM 10 PONTOS COM 16 TIROS POR PONTO</t>
  </si>
  <si>
    <t>ENS.</t>
  </si>
  <si>
    <t>IMPERMEABILIZAÇÃO</t>
  </si>
  <si>
    <t>COBERTURA</t>
  </si>
  <si>
    <t>OBRA:</t>
  </si>
  <si>
    <t>CONSTRUÇÃO DE ESCOLA DE TEMPO INTEGRAL</t>
  </si>
  <si>
    <t>Área de intervenção:</t>
  </si>
  <si>
    <t>Invest./Área:</t>
  </si>
  <si>
    <t>CO-41 GUARDA-CORPO COM CHAPA PERFURADA H=110CM  AÇO GALVANIZADO COM PINTURA ESMALTE</t>
  </si>
  <si>
    <t>01.17.031</t>
  </si>
  <si>
    <t>01.17.051</t>
  </si>
  <si>
    <t>01.21.010</t>
  </si>
  <si>
    <t>01.21.110</t>
  </si>
  <si>
    <t>01.17.071</t>
  </si>
  <si>
    <t>01.17.111</t>
  </si>
  <si>
    <t>200308</t>
  </si>
  <si>
    <t>Projeto executivo de arquitetura em formato A1</t>
  </si>
  <si>
    <t>Projeto executivo de estrutura em formato A1</t>
  </si>
  <si>
    <t>Taxa de mobilização e desmobilização de equipamentos para execução de sondagem</t>
  </si>
  <si>
    <t>Sondagem do terreno à percussão (mínimo de 30 m)</t>
  </si>
  <si>
    <t>Projeto executivo de instalações hidráulicas em formato A1</t>
  </si>
  <si>
    <t>Projeto executivo de instalações elétricas em formato A1</t>
  </si>
  <si>
    <t>DESENVOLVIMENTO DE PROJETO TÉCNICO DE PREVENÇÃO E COMBATE A INCÊNDIO E APROVAÇÃO JUNTO AO CORPO DE BOMBEIROS PARA EDIFICAÇÕES DE  5001 M2 À 10000 M2</t>
  </si>
  <si>
    <t>SERVIÇOS TÉCNICOS PROFISSIONAIS PARA OBTENÇÃO DO AVCB JUNTO AO CORPO DE BOMBEIROS PARA EDIFICAÇÕES DE 5001 À 10000 M2</t>
  </si>
  <si>
    <t>CONCRETO - ENSAIOS DE RUPTURA A COMPRESSÃO (CORPOS DE PROVA)</t>
  </si>
  <si>
    <t>GL</t>
  </si>
  <si>
    <t>01.02.08</t>
  </si>
  <si>
    <t>01.02.09</t>
  </si>
  <si>
    <t>01.02.10</t>
  </si>
  <si>
    <t>01.02.11</t>
  </si>
  <si>
    <t>01.02.13</t>
  </si>
  <si>
    <t>01.02.15</t>
  </si>
  <si>
    <t>01.02.16</t>
  </si>
  <si>
    <t>26.01.142</t>
  </si>
  <si>
    <t>Vidro liso laminado colorido de 8 mm</t>
  </si>
  <si>
    <t>06.03.100</t>
  </si>
  <si>
    <t>CO-34 CORRIMÃO DUPLO AÇO GALVANIZADO COM PINTURA ESMALTE.</t>
  </si>
  <si>
    <t>Projeto executivo de instalações elétricas em formato A1 (Rede de Dados)</t>
  </si>
  <si>
    <t>Projeto executivo de instalações hidráulicas em formato A1 (Drenagem)</t>
  </si>
  <si>
    <t>16.06.078</t>
  </si>
  <si>
    <t xml:space="preserve">FORNECIMENTO E INSTALAÇAO DE PLACA DE IDENTIFICAÇAO DE OBRA   INCLUSO SUPORTE ESTRUTURA DE MADEIRA. 
 </t>
  </si>
  <si>
    <t>INSTALAÇÕES ESPECIAIS</t>
  </si>
  <si>
    <t>43.07.360</t>
  </si>
  <si>
    <t>Ar condicionado a frio, tipo split parede com capacidade de 30.000 BTU/h</t>
  </si>
  <si>
    <t>30.06.064</t>
  </si>
  <si>
    <t>Sistema de alarme PNE com indicador audiovisual, sistema sem fio (Wireless), para pessoas com mobilidade reduzida ou cadeirante</t>
  </si>
  <si>
    <t>08.17.037</t>
  </si>
  <si>
    <t>CHUVEIRO ANTIVANDALISMO</t>
  </si>
  <si>
    <t>08.16.094</t>
  </si>
  <si>
    <t>BR-06 CHUVEIRO ACESSIVEL</t>
  </si>
  <si>
    <t>07.03.135</t>
  </si>
  <si>
    <t>TELHA GALVALUME / ACO GALV SANDUICHE  E=30MM (PUR) / (PIR)  TRAPEZ H=40MM NAS DUAS FACES  E= 0,50MM COM PINT FACES APARENTES.</t>
  </si>
  <si>
    <t>08.02.003</t>
  </si>
  <si>
    <t>AG-06 ABRIGO PARA GAS COM 6 CILINDROS DE 45 KG</t>
  </si>
  <si>
    <t>13.02.069</t>
  </si>
  <si>
    <t>PORCELANATO ESMALTADO</t>
  </si>
  <si>
    <t>13.05.022</t>
  </si>
  <si>
    <t>RODAPE PORCELANATO ESMALTADO 7CM</t>
  </si>
  <si>
    <t>13.02.012</t>
  </si>
  <si>
    <t>QE-28 QUADRA DE ESPORTES/PISO COM PROTECAO ACUSTICA SOBRE LAJE</t>
  </si>
  <si>
    <t>SERVIÇOS TÉCNICOS/GERENCIAMENTO E DETALHAMENTO DOS PROJETOS</t>
  </si>
  <si>
    <t xml:space="preserve">Endereço : </t>
  </si>
  <si>
    <t xml:space="preserve">TAB.  REF.: </t>
  </si>
  <si>
    <t>DEMONSTRATIVO DE COMPOSIÇÃO</t>
  </si>
  <si>
    <t>Global</t>
  </si>
  <si>
    <t>Referência</t>
  </si>
  <si>
    <t>Unid.</t>
  </si>
  <si>
    <t>Quant.</t>
  </si>
  <si>
    <t>Valor unit.</t>
  </si>
  <si>
    <t>Valor Total</t>
  </si>
  <si>
    <t>97.02.190</t>
  </si>
  <si>
    <t>Placa de identificação em acrílico com texto em vinil</t>
  </si>
  <si>
    <t>97.05.140</t>
  </si>
  <si>
    <t>Suporte de perfil metálico galvanizado</t>
  </si>
  <si>
    <t>33.07.130</t>
  </si>
  <si>
    <t>Pintura epóxi bicomponente em estruturas metálicas</t>
  </si>
  <si>
    <t>Total para a Composição</t>
  </si>
  <si>
    <t>MAPA TÁTIL 80X60 CM COM SUPORTE</t>
  </si>
  <si>
    <t>09.13.035</t>
  </si>
  <si>
    <t>08.80.040</t>
  </si>
  <si>
    <t>SISTEMA FOTOVOLTAICO</t>
  </si>
  <si>
    <t>08.16.001</t>
  </si>
  <si>
    <t>BACIA SIFONADA DE LOUCA BRANCA (VDR 6L) C/ ASSENTO</t>
  </si>
  <si>
    <t>08.04.044</t>
  </si>
  <si>
    <t>VALVULA DE DESCARGA C/ REG INCORP DN=40MM(1 1/2) ACAB ANTIVANDALISMO</t>
  </si>
  <si>
    <t>COMPOSIÇÃO 1</t>
  </si>
  <si>
    <t>16.18.072</t>
  </si>
  <si>
    <t>SI-03 PLACA DE SINALIZAÇÃO DE AMBIENTE 200X200MM (PAREDE INTERNA)</t>
  </si>
  <si>
    <t>43.03.240</t>
  </si>
  <si>
    <t>Sistema de aquecimento de passagem a gás com sistema misturador para abastecimento de até 24 duchas</t>
  </si>
  <si>
    <t>06.03.080</t>
  </si>
  <si>
    <t>06.03.078</t>
  </si>
  <si>
    <t>QE-46 TRAVE DE FUTEBOL DE SALAO (LAJE ALVEOLAR)</t>
  </si>
  <si>
    <t>06.03.075</t>
  </si>
  <si>
    <t>QE-43 POSTE PARA REDE VOLEIBOL (LAJE ALVEOLAR)</t>
  </si>
  <si>
    <t>FORNECIMENTO E MONTAGEM DE ESTRUTURA PRE-MOLDADA DE CONCRETO</t>
  </si>
  <si>
    <t>03.03.098</t>
  </si>
  <si>
    <t>Composição 2</t>
  </si>
  <si>
    <t>ADMINISTRAÇÃO LOCAL</t>
  </si>
  <si>
    <t>93567</t>
  </si>
  <si>
    <t>ENGENHEIRO CIVIL DE OBRA PLENO COM ENCARGOS COMPLEMENTARES</t>
  </si>
  <si>
    <t>MES</t>
  </si>
  <si>
    <t>94295</t>
  </si>
  <si>
    <t>MESTRE DE OBRAS COM ENCARGOS COMPLEMENTARES</t>
  </si>
  <si>
    <t>101404</t>
  </si>
  <si>
    <t>ENGENHEIRO ELETRICISTA COM ENCARGOS COMPLEMENTARES</t>
  </si>
  <si>
    <t>94296</t>
  </si>
  <si>
    <t>TOPOGRAFO COM ENCARGOS COMPLEMENTARES</t>
  </si>
  <si>
    <t>101389</t>
  </si>
  <si>
    <t>AUXILIAR DE TOPÓGRAFO COM ENCARGOS COMPLEMENTARES</t>
  </si>
  <si>
    <t>93563</t>
  </si>
  <si>
    <t>ALMOXARIFE COM ENCARGOS COMPLEMENTARES</t>
  </si>
  <si>
    <t>101460</t>
  </si>
  <si>
    <t>VIGIA DIURNO COM ENCARGOS COMPLEMENTARES</t>
  </si>
  <si>
    <t>88326</t>
  </si>
  <si>
    <t>VIGIA NOTURNO COM ENCARGOS COMPLEMENTARES</t>
  </si>
  <si>
    <t>02.02.160</t>
  </si>
  <si>
    <t>Locação de container tipo guarita - área mínima de 4,60 m²</t>
  </si>
  <si>
    <t>FDE- Jan/23; Siurb-Jul/22; CDHU-188; SINAPI - Jan/23</t>
  </si>
  <si>
    <t>LOCAÇÃO DE CONTAINER</t>
  </si>
  <si>
    <t>COMPOSIÇÃO</t>
  </si>
  <si>
    <t>COMPOSIÇÃO 3</t>
  </si>
  <si>
    <t>GLOBAL</t>
  </si>
  <si>
    <t>EXECUÇÃO DE RESERVATÓRIO ELEVADO DE ÁGUA (2000 LITROS) EM CANTEIRO DE OBRA, APOIADO EM ESTRUTURA DE MADEIRA. AF_02/2016_PA</t>
  </si>
  <si>
    <t>Composição 3</t>
  </si>
  <si>
    <t>100321</t>
  </si>
  <si>
    <t>TÉCNICO EM SEGURANÇA DO TRABALHO COM ENCARGOS COMPLEMENTARES</t>
  </si>
  <si>
    <t>01.02.12</t>
  </si>
  <si>
    <t>01.02.14</t>
  </si>
  <si>
    <t>COMPOSIÇÃO 2</t>
  </si>
  <si>
    <t>Trocador de calor Trifásica 220V, potencia de 5614W</t>
  </si>
  <si>
    <t>CONSULTOR (Consultoria para Elevador)</t>
  </si>
  <si>
    <t>CONSULTOR (Testes Hidráulicos)</t>
  </si>
  <si>
    <t>BETONEIRA CAPACIDADE NOMINAL 400 L, CAPACIDADE DE MISTURA 310 L, MOTOR A GASOLINA POTENCIA 5,5 CV, SEM CARREGADOR</t>
  </si>
  <si>
    <t>Terraplanagem</t>
  </si>
  <si>
    <t>FUNDAÇÃO E ESTRUTURA</t>
  </si>
  <si>
    <t>13.02.009</t>
  </si>
  <si>
    <t>PISO DE CONCRETO CAMURCADO-FUNDACAO DIRETA FCK-25 MPA</t>
  </si>
  <si>
    <t>02.03.001</t>
  </si>
  <si>
    <t>FORMA DE MADEIRA MACICA</t>
  </si>
  <si>
    <t>02.04.002</t>
  </si>
  <si>
    <t>ACO CA 50 (A OU B) FYK= 500 M PA</t>
  </si>
  <si>
    <t>03.03.111</t>
  </si>
  <si>
    <t>ESCORAMENTO METÁLICO PARA LAJES ALTURA ATÉ 3,20M MALHA MENOR OU IGUAL 1,50X1,50</t>
  </si>
  <si>
    <t>11.03.004</t>
  </si>
  <si>
    <t>IMPERMEABILIZACAO POR CRISTALIZACAO - RESERVATORIOS ENTERRADOS</t>
  </si>
  <si>
    <t>11.02.066</t>
  </si>
  <si>
    <t>REGULARIZACAO DE SUPERFICIE P/ PREPARO IMPERM 1:3 E=2,5CM</t>
  </si>
  <si>
    <t>01.06.005</t>
  </si>
  <si>
    <t>REATERRO INTERNO APILOADO</t>
  </si>
  <si>
    <t>06.03.001</t>
  </si>
  <si>
    <t>TI-01 TAMPA DE INSPECAO - ACO</t>
  </si>
  <si>
    <t>08.10.045</t>
  </si>
  <si>
    <t>RALO SIFONADO CONICO PVC DN 100MM C/GRELHA PVC CROMADO</t>
  </si>
  <si>
    <t>13.01.006</t>
  </si>
  <si>
    <t>LASTRO DE PEDRA BRITADA - 5CM</t>
  </si>
  <si>
    <t>03.01.03</t>
  </si>
  <si>
    <t>03.01.04</t>
  </si>
  <si>
    <t>03.01.05</t>
  </si>
  <si>
    <t>03.01.06</t>
  </si>
  <si>
    <t>03.01.07</t>
  </si>
  <si>
    <t>03.01.08</t>
  </si>
  <si>
    <t>03.01.09</t>
  </si>
  <si>
    <t>03.01.10</t>
  </si>
  <si>
    <t>03.01.11</t>
  </si>
  <si>
    <t>03.01.12</t>
  </si>
  <si>
    <t>FUNDAÇÃO PROFUNDA</t>
  </si>
  <si>
    <t>02.02.073</t>
  </si>
  <si>
    <t>ESTACA TIPO HELICE DN 40CM</t>
  </si>
  <si>
    <t>02.02.074</t>
  </si>
  <si>
    <t>ESTACA TIPO HELICE DN 50CM</t>
  </si>
  <si>
    <t>02.02.075</t>
  </si>
  <si>
    <t>ESTACA TIPO HELICE DN 60CM</t>
  </si>
  <si>
    <t>02.02.094</t>
  </si>
  <si>
    <t>TAXA DE MOBILIZACAO DE EQUIPAMENTO PARA ESTACA TIPO HELICE</t>
  </si>
  <si>
    <t>02.05.028</t>
  </si>
  <si>
    <t>CONCRETO DOSADO,BOMBEADO E LANCADO FCK=25MPA</t>
  </si>
  <si>
    <t>01.03.005</t>
  </si>
  <si>
    <t>TRANSPORTE POR CAMINHAO                                             M3X</t>
  </si>
  <si>
    <t>KM</t>
  </si>
  <si>
    <t>05.09.007</t>
  </si>
  <si>
    <t>Taxa de destinação de resíduo sólido em aterro, tipo solo/terra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</si>
  <si>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</si>
  <si>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>CHP</t>
  </si>
  <si>
    <t>ARRASAMENTO MECANICO DE ESTACA DE CONCRETO ARMADO, DIAMETROS DE ATÉ 40 CM. AF_05/2021</t>
  </si>
  <si>
    <t>ARRASAMENTO MECANICO DE ESTACA DE CONCRETO ARMADO, DIAMETROS DE 41 CM A 60 CM. AF_05/2021</t>
  </si>
  <si>
    <t>BLOCOS E BALDRAMES</t>
  </si>
  <si>
    <t>02.07.001</t>
  </si>
  <si>
    <t>IMPERM RESP ALV EMBAS COM ARGAM CIM-AREIA 1:3 CONTENDO HIDROFUGO</t>
  </si>
  <si>
    <t>ESTRUTURA PRÉ-MOLDADA</t>
  </si>
  <si>
    <t>11.02.027</t>
  </si>
  <si>
    <t>IMPERMEABILIZACAO C/ EMULSAO ACRILICA - 6 DEMAOS</t>
  </si>
  <si>
    <t>03.03.036</t>
  </si>
  <si>
    <t>LAJE PRE-FABRICADA PAINEL ALVEOLAR CONCRETO PROTENDIDO H15-300KGF/M2</t>
  </si>
  <si>
    <t>16.80.017</t>
  </si>
  <si>
    <t>TELA Q-138 E ESPAÇADOR TRELIÇADO P/PISO DE CONCRETO</t>
  </si>
  <si>
    <t>03.02.002</t>
  </si>
  <si>
    <t>11.04.010</t>
  </si>
  <si>
    <t>MANGUEIRA PLASTICA FLEXIVEL PARA JUNTA DE DILATACAO</t>
  </si>
  <si>
    <t>32.07.160</t>
  </si>
  <si>
    <t>Junta de dilatação elástica a base de poliuretano</t>
  </si>
  <si>
    <t>CM3</t>
  </si>
  <si>
    <t>08.14.062</t>
  </si>
  <si>
    <t>ANEIS PRE-MOLDADOS EM CONCRETO ARMADO P/ RESERVATORIO D'AGUA D=3,00M</t>
  </si>
  <si>
    <t>07.03.134</t>
  </si>
  <si>
    <t>TELHA GALVALUME / ACO GALV ACABAMENTO.NATURAL TRAPEZ H=100MM
.E=0,65MM</t>
  </si>
  <si>
    <t>03.03</t>
  </si>
  <si>
    <t>03.03.01</t>
  </si>
  <si>
    <t>03.03.02</t>
  </si>
  <si>
    <t>03.03.03</t>
  </si>
  <si>
    <t>03.03.04</t>
  </si>
  <si>
    <t>03.04</t>
  </si>
  <si>
    <t>03.04.01</t>
  </si>
  <si>
    <t>03.04.02</t>
  </si>
  <si>
    <t>03.04.03</t>
  </si>
  <si>
    <t>03.04.04</t>
  </si>
  <si>
    <t>03.04.05</t>
  </si>
  <si>
    <t>03.04.06</t>
  </si>
  <si>
    <t>03.04.07</t>
  </si>
  <si>
    <t>03.04.08</t>
  </si>
  <si>
    <t>03.04.09</t>
  </si>
  <si>
    <t>03.04.10</t>
  </si>
  <si>
    <t>03.04.11</t>
  </si>
  <si>
    <t>ALVENARIA</t>
  </si>
  <si>
    <t>04.01.033</t>
  </si>
  <si>
    <t>ALVENARIA DE BLOCO DE CONCRETO 14X19X39 CM CLASSE C</t>
  </si>
  <si>
    <t>04.01.058</t>
  </si>
  <si>
    <t>VERGA/CINTA EM BLOCO DE CONCRETO CANALETA - 14 CM</t>
  </si>
  <si>
    <t>02.06.021</t>
  </si>
  <si>
    <t>ALVENARIA EMBASAMENTO BLOCO CONCRETO ESTRUTURAL 19X19X39CM CLASSE A</t>
  </si>
  <si>
    <t>02.07.002</t>
  </si>
  <si>
    <t>IMPERM RESP ALV EMBAS C/ CIM-AREIA 1-3 HIDROFUGO/TINTA BETUMINOSA</t>
  </si>
  <si>
    <t>14.30.270</t>
  </si>
  <si>
    <t>Divisória em placas de gesso acartonado, resistência ao fogo 30 minutos, espessura 73/48mm - 1ST / 1ST LM</t>
  </si>
  <si>
    <t>04.01.04</t>
  </si>
  <si>
    <t>04.01.05</t>
  </si>
  <si>
    <t>PLACAS DIVISÓRIAS</t>
  </si>
  <si>
    <t>14.30.010</t>
  </si>
  <si>
    <t>04.02.04</t>
  </si>
  <si>
    <t>FIXAÇÃO</t>
  </si>
  <si>
    <t>12.02.003</t>
  </si>
  <si>
    <t>CHAPISCO ROLADO PARA SUPERFICIES LISAS</t>
  </si>
  <si>
    <t xml:space="preserve"> ELEMENTOS DE MADEIRA / COMPONENTES ESPECIAIS</t>
  </si>
  <si>
    <t>PORTAS / BATENTES / FERRAGENS</t>
  </si>
  <si>
    <t>05.01.005</t>
  </si>
  <si>
    <t>PM-05 PORTA DE MADEIRA SARRAFEADA P/ PINT. BAT. MADEIRA L=92CM</t>
  </si>
  <si>
    <t>05.01.069</t>
  </si>
  <si>
    <t>PM-82 PORTA DE CORRER ACESSIVEL SARRAF.MACIÇA P/PINTURA(L=111CM)</t>
  </si>
  <si>
    <t>05.01.029</t>
  </si>
  <si>
    <t>PM-74 PORTA SARRAFEADO MACIÇO P/BOXES L=62CM-COMPLETA</t>
  </si>
  <si>
    <t>QUADROS</t>
  </si>
  <si>
    <t>05.80.042</t>
  </si>
  <si>
    <t>LOUSA QUADRICULADA L=4.61M MOD. LG-01</t>
  </si>
  <si>
    <t>05.02</t>
  </si>
  <si>
    <t>05.03</t>
  </si>
  <si>
    <t>OUTROS COMPONENTES PADRONIZADOS</t>
  </si>
  <si>
    <t>05.05.040</t>
  </si>
  <si>
    <t>BS-05 BANCADA PARA COZINHA - GRANITO POLIDO 20MM</t>
  </si>
  <si>
    <t>05.05.085</t>
  </si>
  <si>
    <t>BA-12 BALCÃO DE ATENDIMENTO DE GRANITO (210X60CM)</t>
  </si>
  <si>
    <t>05.05.086</t>
  </si>
  <si>
    <t>BA-13 BALCAO ATENDIMENTO - GRANITO</t>
  </si>
  <si>
    <t>05.05.064</t>
  </si>
  <si>
    <t>PR-08 PRATELEIRA DE GRANITO</t>
  </si>
  <si>
    <t>05.05.067</t>
  </si>
  <si>
    <t>PR-03 PRATELEIRA DE GRANILITE - L=30CM</t>
  </si>
  <si>
    <t>05.05.075</t>
  </si>
  <si>
    <t>PR-09 PRATELEIRA EM GRANILITE - L=55CM</t>
  </si>
  <si>
    <t>08.16.073</t>
  </si>
  <si>
    <t>BC-23 BANCO DE GRANITO 2CM COM BORDA ARREDONDADA PARA VESTIÁRIO</t>
  </si>
  <si>
    <t>05.05.078</t>
  </si>
  <si>
    <t>GS-03 GUICHE DE SECRETARIA/JANELA DE 2 FOLHAS</t>
  </si>
  <si>
    <t>24.02.450</t>
  </si>
  <si>
    <t>Grade de proteção para caixilhos</t>
  </si>
  <si>
    <t>05.02.01</t>
  </si>
  <si>
    <t>05.03.01</t>
  </si>
  <si>
    <t>05.03.02</t>
  </si>
  <si>
    <t>05.03.03</t>
  </si>
  <si>
    <t>05.03.04</t>
  </si>
  <si>
    <t>05.03.05</t>
  </si>
  <si>
    <t>05.03.06</t>
  </si>
  <si>
    <t>05.03.07</t>
  </si>
  <si>
    <t>05.03.08</t>
  </si>
  <si>
    <t>05.03.09</t>
  </si>
  <si>
    <t>ELEMENTOS METÁLICOS / COMPONENTES ESPECIAIS</t>
  </si>
  <si>
    <t>ESQUADRIAS METÁLICAS</t>
  </si>
  <si>
    <t>06.01.064</t>
  </si>
  <si>
    <t>EA-15 JANELA DE ALUMINIO - 1,80 X 0,60 M</t>
  </si>
  <si>
    <t>06.01.062</t>
  </si>
  <si>
    <t>EA-13 JANELA DE ALUMINIO - 1,80 X 1,50 M</t>
  </si>
  <si>
    <t>06.01.067</t>
  </si>
  <si>
    <t>EA-18 JANELA DE ALUMINIO (VENTILACAO CRUZADA) L= 180 CM</t>
  </si>
  <si>
    <t>25.01.470</t>
  </si>
  <si>
    <t>Caixilho fixo tipo veneziana em alumínio anodizado, sob medida - branco</t>
  </si>
  <si>
    <t>06.01.02</t>
  </si>
  <si>
    <t>06.01.03</t>
  </si>
  <si>
    <t>06.01.04</t>
  </si>
  <si>
    <t>PORTAS</t>
  </si>
  <si>
    <t>06.02.001</t>
  </si>
  <si>
    <t>PC-01 PORTA CORTA-FOGO P90 L=90CM COMPLETA</t>
  </si>
  <si>
    <t>OUTROS ELEMENTOS METÁLICOS</t>
  </si>
  <si>
    <t>06.03.018</t>
  </si>
  <si>
    <t>TP-03 TELA DE PROTEÇÃO ARAME GALVANIZADO ONDULADO  - REQUADRO DE FERRO</t>
  </si>
  <si>
    <t>06.03.024</t>
  </si>
  <si>
    <t>TP-12 TELA DE PROTECAO REMOVIVEL</t>
  </si>
  <si>
    <t>06.03.032</t>
  </si>
  <si>
    <t>GR-01 GRADE DE PROTECAO FERRO CHATO 1" X 1/4" MALHA 15CM X15CM</t>
  </si>
  <si>
    <t>06.03.035</t>
  </si>
  <si>
    <t>GR-02 GRADE DE PROTECAO / GUICHE (122X105 CM) FERRO CHATO 1/2" X 1/8"</t>
  </si>
  <si>
    <t>16.05.043</t>
  </si>
  <si>
    <t>TC-06 TAMPA EM GRELHA DE FERRO GALVANIZADO P/ CANALETA (20CM)</t>
  </si>
  <si>
    <t>06.03.062</t>
  </si>
  <si>
    <t>CO-28 CORRIMÃO DUPLO COM MONTANTE VERTICAL AÇO INOX FORNECIDO E INSTALADO</t>
  </si>
  <si>
    <t>06.03.102</t>
  </si>
  <si>
    <t>CO-36 CORRIMÃO DUPLO INTERMEDIÁRIO AÇO GALVANIZADO COM PINTURA ESMALTE</t>
  </si>
  <si>
    <t>06.03.103</t>
  </si>
  <si>
    <t>CO-37 CORRIMÃO SIMPLES AÇO GALVANIZADO COM PINTURA ESMALTE</t>
  </si>
  <si>
    <t>06.03.108</t>
  </si>
  <si>
    <t>CO-42 GUARDA-CORPO COM CHAPA PERFURADA H=130CM AÇO GALVANIZADO COM PINTURA ESMALTE</t>
  </si>
  <si>
    <t>07.02.016</t>
  </si>
  <si>
    <t xml:space="preserve">FORNECIMENTO E MONTAGEM DE ESTRUTURA METALICA COM AÇO RESISTENTE A CORROSAO (ASTM A709/A588) 
 </t>
  </si>
  <si>
    <t>07.05.008</t>
  </si>
  <si>
    <t>FECHAMENTO TELHA PERF GALVALUME / ACO GALV TRAPEZ H=35MM E=0,65MM PINT PO 2 FACES  Ø FURO ATE 3,17MM AREA PERFURADA ATÉ 40%</t>
  </si>
  <si>
    <t>15.01.004</t>
  </si>
  <si>
    <t>ESMALTE EM ESTRUTURA METALICA</t>
  </si>
  <si>
    <t>22.06.240</t>
  </si>
  <si>
    <t>Brise metálico fixo em chapa lisa aluzinc pré-pintada, formato ogiva, lâmina frontal de 200mm</t>
  </si>
  <si>
    <t>VIDROS</t>
  </si>
  <si>
    <t>14.02.001</t>
  </si>
  <si>
    <t>EP-01 ESPELHO</t>
  </si>
  <si>
    <t>14.80.001</t>
  </si>
  <si>
    <t xml:space="preserve">ESPELHO DE CRISTAL 6MM LAPIDADO INCLUSIVE FIXAÇÃO COM COLA ADESIVA.   
 </t>
  </si>
  <si>
    <t>07.02.01</t>
  </si>
  <si>
    <t>06.03.10</t>
  </si>
  <si>
    <t>06.04</t>
  </si>
  <si>
    <t>06.04.01</t>
  </si>
  <si>
    <t>08.12.042</t>
  </si>
  <si>
    <t>RUFO EM CHAPA GALVANIZADA N 26 - CORTE 1,00 M</t>
  </si>
  <si>
    <t>TELHAS EM POLICARBONATO ALVEOLAR 6MM COM ESTRUTURA METÁLICA GALVANIZADA INSTALADA</t>
  </si>
  <si>
    <t>14.01.060</t>
  </si>
  <si>
    <t>Alvenaria de embasamento em bloco de concreto de 19 x 19 x 39 cm - classe A</t>
  </si>
  <si>
    <t>08.12.016</t>
  </si>
  <si>
    <t>CALHA OU AGUA FURTADA EM CHAPA GALV. N 24 - CORTE 0,50M</t>
  </si>
  <si>
    <t>15.03.060</t>
  </si>
  <si>
    <t>FACE EXTERNA DE CALHAS/CONDUTORES COM TINTA SINTETICA (ESMALTE)</t>
  </si>
  <si>
    <t>15.03.061</t>
  </si>
  <si>
    <t>FACE INTERNA DE CALHAS COM TINTA BETUMINOSA</t>
  </si>
  <si>
    <t>15.03.062</t>
  </si>
  <si>
    <t>FACE APARENTE DE RUFOS/RINCOES COM TINTA BETUMINOSA</t>
  </si>
  <si>
    <t>07.04.037</t>
  </si>
  <si>
    <t>CUMEEIRA ACO GALV PINT PO/COIL-COATING PERFIL TRAPEZ H=100MM  E=0,65MM</t>
  </si>
  <si>
    <t>11.02.024</t>
  </si>
  <si>
    <t>IMPERMEABILIZACAO COM MANTA ASFALTICA PRE FABRICADA 4MM</t>
  </si>
  <si>
    <t>11.02.040</t>
  </si>
  <si>
    <t>Concreto usinado não estrutural mínimo 200 kg cimento / m³</t>
  </si>
  <si>
    <t>11.02.067</t>
  </si>
  <si>
    <t xml:space="preserve">ARGAMASSA PARA PROTEÇAO MECANICA SOBRE SUPERFICIE IMPERMEABILIZADA TRAÇO 1:4  ESPESSURA 3CM  
 </t>
  </si>
  <si>
    <t>11.03.007</t>
  </si>
  <si>
    <t xml:space="preserve">IMPERMEABIL RESERV.ENTERRADO COM ARGAMASSA POLIMERICA SEMIFLEXIVEL COM APLICAÇÃO 4 DEMÃOS 
 </t>
  </si>
  <si>
    <t>15.03.06</t>
  </si>
  <si>
    <t>15.02.06</t>
  </si>
  <si>
    <t>07.01.03</t>
  </si>
  <si>
    <t>07.01.04</t>
  </si>
  <si>
    <t>07.01.05</t>
  </si>
  <si>
    <t>07.01.06</t>
  </si>
  <si>
    <t>07.01.07</t>
  </si>
  <si>
    <t>07.01.08</t>
  </si>
  <si>
    <t>07.01.09</t>
  </si>
  <si>
    <t>07.01.10</t>
  </si>
  <si>
    <t>07.01.11</t>
  </si>
  <si>
    <t>07.01.12</t>
  </si>
  <si>
    <t>07.01.13</t>
  </si>
  <si>
    <t>07.02</t>
  </si>
  <si>
    <t>INSTALAÇÃO HIDRÁULICA</t>
  </si>
  <si>
    <t>SERVIÇOS EM ABRIGO E REDE DE GÁS</t>
  </si>
  <si>
    <t>08.02.016</t>
  </si>
  <si>
    <t>PROTECAO ANTICORROSIVA PARA RAMAIS SOB A TERRA</t>
  </si>
  <si>
    <t>08.02.017</t>
  </si>
  <si>
    <t>PROTECAO MECANICA PARA RAMAIS SOB ATERRA</t>
  </si>
  <si>
    <t>08.02.061</t>
  </si>
  <si>
    <t>TUBO DE COBRE P/ GAS CLASSE A S/COST DN=3/4 (22) SOLDA FOSCOPER</t>
  </si>
  <si>
    <t>08.02.021</t>
  </si>
  <si>
    <t>VG-01 VALVULA E REGULADOR DE PRESSAO DE GAS</t>
  </si>
  <si>
    <t>LAUDO COM TESTE DE ESTANQUEIDADE EM INSTAL.DE  REDES DE DISTRIB.DE GÁS COMBUST.NBR 15526/07</t>
  </si>
  <si>
    <t>SERVIÇOS EM REDE DE ÁGUA FRIA</t>
  </si>
  <si>
    <t>08.01.005</t>
  </si>
  <si>
    <t>AC-08 ABRIGO E CAVALETE DE 2" COMPLETO 245X110X40CM</t>
  </si>
  <si>
    <t>08.03.016</t>
  </si>
  <si>
    <t>TUBO PVC RÍGIDO JUNTA SOLDÁVEL DE 25 INCL CONEXÕES</t>
  </si>
  <si>
    <t>08.03.017</t>
  </si>
  <si>
    <t>TUBO PVC RÍGIDO JUNTA SOLDÁVEL DE 32 INCL CONEXÕES</t>
  </si>
  <si>
    <t>08.03.018</t>
  </si>
  <si>
    <t>TUBO PVC RÍGIDO JUNTA SOLDÁVEL DE 40 INCL CONEXÕES</t>
  </si>
  <si>
    <t>08.03.019</t>
  </si>
  <si>
    <t>TUBO PVC RÍGIDO JUNTA SOLDÁVEL DE 50 INCL CONEXÕES</t>
  </si>
  <si>
    <t>08.03.020</t>
  </si>
  <si>
    <t>TUBO PVC RÍGIDO JUNTA SOLDÁVEL DE 60 INCL CONEXÕES</t>
  </si>
  <si>
    <t>08.03.022</t>
  </si>
  <si>
    <t>TUBO PVC RÍGIDO JUNTA SOLDÁVEL DE 85 INCL CONEXÕES</t>
  </si>
  <si>
    <t>08.03.023</t>
  </si>
  <si>
    <t>TUBO PVC RÍGIDO JUNTA SOLDÁVEL DE 110 INCL CONEXÕES</t>
  </si>
  <si>
    <t>08.04.004</t>
  </si>
  <si>
    <t>REGISTRO DE GAVETA BRUTO DN 32MM (1 1/4")</t>
  </si>
  <si>
    <t>08.04.006</t>
  </si>
  <si>
    <t>REGISTRO DE GAVETA BRUTO DN 50MM (2")</t>
  </si>
  <si>
    <t>08.04.009</t>
  </si>
  <si>
    <t>REGISTRO DE GAVETA BRUTO DN 100MM (4")</t>
  </si>
  <si>
    <t>08.04.022</t>
  </si>
  <si>
    <t>REGISTRO DE GAVETA COM CANOPLA CROMADA DN 20MM (3/4")</t>
  </si>
  <si>
    <t>08.04.023</t>
  </si>
  <si>
    <t>REGISTRO DE GAVETA COM CANOPLA CROMADA DN 25MM (1")</t>
  </si>
  <si>
    <t>08.04.032</t>
  </si>
  <si>
    <t>REGISTRO DE PRESSAO C/ CANOPLA CROMADA DN 20MM (3/4")</t>
  </si>
  <si>
    <t>08.08.076</t>
  </si>
  <si>
    <t>CONJ MOTOR-BOMBA (CENTRIFUGA) 4 HP (31200 L/H - 20 MCA)</t>
  </si>
  <si>
    <t>08.14.017</t>
  </si>
  <si>
    <t>VALVULA DE RETENCAO HORIZONTAL DE BRONZE DE 1.1/4"</t>
  </si>
  <si>
    <t>08.14.037</t>
  </si>
  <si>
    <t>VALVULA DE RETENCAO DE PE COM CRIVO DE BRONZE DE 1.1/2"</t>
  </si>
  <si>
    <t>08.14.046</t>
  </si>
  <si>
    <t>TORNEIRA DE BOIA EM LATAO (BOIA PLAST) DN 25MM (1")</t>
  </si>
  <si>
    <t>08.14.049</t>
  </si>
  <si>
    <t>TORNEIRA DE BOIA EM LATAO (BOIA PLAST) DN50MM (2")</t>
  </si>
  <si>
    <t>08.17.056</t>
  </si>
  <si>
    <t>FILTRO PRESSAO CUNO (AQUALAR)C/ELEM FILTRANTE CARVAO E CEL 360/L/H</t>
  </si>
  <si>
    <t>08.17.081</t>
  </si>
  <si>
    <t>TJ-03 TORNEIRA DE JARDIM</t>
  </si>
  <si>
    <t>SERVIÇOS EM REDE DE INCÊNDIO</t>
  </si>
  <si>
    <t>08.07.002</t>
  </si>
  <si>
    <t>TUBO ACO GALVANIZ NBR5580-CL MEDIA, DN65MM (2 1/2")- INCL CONEXOES</t>
  </si>
  <si>
    <t>08.07.003</t>
  </si>
  <si>
    <t>TUBO ACO GALVANIZ NBR5580-CL MEDIA, DN80MM (3")-INCL CONEXOES</t>
  </si>
  <si>
    <t>08.08.002</t>
  </si>
  <si>
    <t>REGISTRO DE GAVETA BRUTO DN 65MM (2 1/2")</t>
  </si>
  <si>
    <t>08.08.003</t>
  </si>
  <si>
    <t>REGISTRO DE GAVETA BRUTO DN 80MM (3")</t>
  </si>
  <si>
    <t>08.08.010</t>
  </si>
  <si>
    <t>REGISTRO GLOBO ANGULAR AMARELO 2 1/2"</t>
  </si>
  <si>
    <t>08.08.012</t>
  </si>
  <si>
    <t>REGISTRO DE RECALQUE NO PASSEIO (RR-01)</t>
  </si>
  <si>
    <t>08.08.015</t>
  </si>
  <si>
    <t>VALVULA DE RETENCAO VERT.BRONZE TIPO LEVE DE 2 1/2"</t>
  </si>
  <si>
    <t>08.08.016</t>
  </si>
  <si>
    <t>VALVULA DE RETENCAO VERT.BRONZE TIPO LEVE DE 3"</t>
  </si>
  <si>
    <t>08.08.028</t>
  </si>
  <si>
    <t>AH-04 ABRIGO PARA HIDRANTE COM MANGUEIRA 1 1/2"  E ESGUICHO REGULAVEL</t>
  </si>
  <si>
    <t>08.08.035</t>
  </si>
  <si>
    <t>ESGUICHO DE LATAO C/ENGATE RAPIDO ORIFICIO DE 1/2"</t>
  </si>
  <si>
    <t>08.08.041</t>
  </si>
  <si>
    <t>VALVULA RETENCAO HORIZ BRONZE DE 2 1/2"</t>
  </si>
  <si>
    <t>08.08.044</t>
  </si>
  <si>
    <t>EXTINTORES MANUAIS DE CO2 CAPACIDADE 4KG</t>
  </si>
  <si>
    <t>08.08.045</t>
  </si>
  <si>
    <t>EXTINTORES MANUAIS DE CO2 COM CAPACIDADE DE 6 KG</t>
  </si>
  <si>
    <t>08.08.050</t>
  </si>
  <si>
    <t>EXTINTORES MANUAIS DE AGUA PRESSURIZADA CAP DE 10 L</t>
  </si>
  <si>
    <t>08.08.077</t>
  </si>
  <si>
    <t>CONJ MOTOR-BOMBA (CENTRIFUGA) 5 HP (31200 L/H -20 MCA)</t>
  </si>
  <si>
    <t>08.08.090</t>
  </si>
  <si>
    <t>TREINAMENTO BÁSICO PARA BRIGADA DE INCÊNDIO INCLUSO EQUIPAMENTOS (PO PARTICIPANTE)</t>
  </si>
  <si>
    <t>09.08.055</t>
  </si>
  <si>
    <t>BOTOEIRA PARA ACIONAMENTO DA BOMBA DE INCENDIO</t>
  </si>
  <si>
    <t>SERVIÇOS DE REDE DE ESGOTO</t>
  </si>
  <si>
    <t>08.09.015</t>
  </si>
  <si>
    <t>TUBO PVC NORMAL "SN" JUNTA SOLDÁVEL/ELÁSTICA DN 40 INCL CONEXÕES</t>
  </si>
  <si>
    <t>08.09.016</t>
  </si>
  <si>
    <t>TUBO PVC NORMAL "SN" JUNTA ELÁSTICA DN 50 INCL CONEXÕES</t>
  </si>
  <si>
    <t>08.09.017</t>
  </si>
  <si>
    <t>TUBO PVC NORMAL "SN" JUNTA ELÁSTICA DN 75 INCL CONEXÕES</t>
  </si>
  <si>
    <t>08.09.018</t>
  </si>
  <si>
    <t>TUBO PVC NORMAL "SN" JUNTA ELÁSTICA DN 100 INCL CONEXÕES</t>
  </si>
  <si>
    <t>08.09.019</t>
  </si>
  <si>
    <t>TUBO PVC NORMAL "SN" JUNTA ELÁSTICA DN 150 INCL CONEXÕES</t>
  </si>
  <si>
    <t>08.10.004</t>
  </si>
  <si>
    <t xml:space="preserve">CAIXA SIFONADA DE PVC DN 100X150X50MM C/GRELHA PVC CROMADO 
 </t>
  </si>
  <si>
    <t>08.10.006</t>
  </si>
  <si>
    <t>CAIXA SIFONADA DE PVC DN 150X150X50MM C/GRELHA METALICA</t>
  </si>
  <si>
    <t>08.10.057</t>
  </si>
  <si>
    <t>TERMINAL DE VENTILACAO EM PVC P/ ESGOTO DN 75MM (3")</t>
  </si>
  <si>
    <t>16.05.075</t>
  </si>
  <si>
    <t>CA-10 CAIXA DE AREIA 50X50 CM PARA AGUAS PLUVIAIS</t>
  </si>
  <si>
    <t>16.08.027</t>
  </si>
  <si>
    <t>CG-01 CAIXA DE GORDURA EM ALVENARIA</t>
  </si>
  <si>
    <t>SERVIÇOS DE REDE DE ÁGUAS PLUVIAIS</t>
  </si>
  <si>
    <t>08.11.053</t>
  </si>
  <si>
    <t>TUBO DE PVC REFORÇADO "SR" JUNTA ELÁSTICA DN 100 INCL CONEXÕES</t>
  </si>
  <si>
    <t>08.11.054</t>
  </si>
  <si>
    <t>TUBO DE PVC REFORÇADO "SR" JUNTA ELÁSTICA DN 150 INCL CONEXÕES</t>
  </si>
  <si>
    <t>08.12.066</t>
  </si>
  <si>
    <t>GRELHA HEMISFERICA DE FERRO FUNDIDO DN 100MM (4")</t>
  </si>
  <si>
    <t>01.05.001</t>
  </si>
  <si>
    <t>ESCAVACAO MANUAL - PROFUNDIDADE ATE 1.80 M</t>
  </si>
  <si>
    <t>01.02.004</t>
  </si>
  <si>
    <t>01.04.010</t>
  </si>
  <si>
    <t>ESCORAMENTO DE VALAS CONTINUO ATE 2,00M</t>
  </si>
  <si>
    <t>02.01.025</t>
  </si>
  <si>
    <t>CAIXA DE RETARDO</t>
  </si>
  <si>
    <t>16.05.054</t>
  </si>
  <si>
    <t>POÇO DE RETENÇÃO DE ÁGUA PLUVIAL Ø 3,00M COM FUNDO DE BRITA</t>
  </si>
  <si>
    <t>16.05.056</t>
  </si>
  <si>
    <t>TAMPA PRÉ-MOLDADA Ø 3,00M PARA POÇO DE RETENÇÃO DE A.P. COM TAMPA DE INSPEÇÃO Ø 0,60M</t>
  </si>
  <si>
    <t>LOUÇAS</t>
  </si>
  <si>
    <t>08.15.018</t>
  </si>
  <si>
    <t>LT-06 LAVATÓRIO COLETIVO COM TORNEIRA ANTIVANDALISMO</t>
  </si>
  <si>
    <t>08.16.010</t>
  </si>
  <si>
    <t>LAVATORIO DE LOUCA BRANCA SEM COLUNA C/ TORNEIRA DE FECHAM AUTOMATICO</t>
  </si>
  <si>
    <t>08.16.045</t>
  </si>
  <si>
    <t>TANQUE DE LOUCA BRANCA,PEQUENO C/COLUNA</t>
  </si>
  <si>
    <t>08.16.093</t>
  </si>
  <si>
    <t>BR-05 TROCADOR ACESSÍVEL</t>
  </si>
  <si>
    <t>APARELHOS E METAIS</t>
  </si>
  <si>
    <t>44.03.720</t>
  </si>
  <si>
    <t>Torneira de mesa para lavatório, acionamento hidromecânico com alavanca, registro integrado regulador de vazão, em latão cromado, DN= 1/2´</t>
  </si>
  <si>
    <t>05.05.101</t>
  </si>
  <si>
    <t>CC-01 CUBA INOX (60X50X30CM) INCLUSIVE VÁLVULA AMERICANA-GRANITO</t>
  </si>
  <si>
    <t>05.05.104</t>
  </si>
  <si>
    <t>CC-04 CUBA DUPLA INOX (102X40X25CM) INCLUSIVE VÁLVULA AMERICANA-GRANITO</t>
  </si>
  <si>
    <t>08.17.058</t>
  </si>
  <si>
    <t>FT-02 FILTRO PARA AGUA POTAVEL</t>
  </si>
  <si>
    <t>08.15.023</t>
  </si>
  <si>
    <t>MT-04 MICTORIO COLETIVO</t>
  </si>
  <si>
    <t>62.20.340</t>
  </si>
  <si>
    <t>Coifa em aço inoxidável com filtro e exaustor axial - área de 3,01 até 7,50 m²</t>
  </si>
  <si>
    <t>174001</t>
  </si>
  <si>
    <t>SISTEMA DE AQUECIMENTO SOLAR ATÉ 1000L - COLETOR SOLAR PLANO FECHADO (SELO "A" DO INMETRO)</t>
  </si>
  <si>
    <t>174002</t>
  </si>
  <si>
    <t>SISTEMA DE AQUECIMENTO SOLAR ACIMA DE 1000L - FORNECIMENTO DE COLETOR SOLAR PLANO FECHADO (SELO "A" INMETRO) - SEM INSTALAÇÃO</t>
  </si>
  <si>
    <t>174003</t>
  </si>
  <si>
    <t>SISTEMA DE AQUECIMENTO SOLAR, FORNECIMENTO DE RESERVATÓRIO TÉRMICO ATÉ 1000L, BAIXA PRESSÃO (APROVAÇÃO INMETRO) - SEM INSTALAÇÃO</t>
  </si>
  <si>
    <t>L</t>
  </si>
  <si>
    <t>174006</t>
  </si>
  <si>
    <t>SISTEMA DE AQUECIMENTO SOLAR, INSTALAÇÃO DE RESERVATÓRIO TÉRMICO ATÉ 1000L</t>
  </si>
  <si>
    <t>174007</t>
  </si>
  <si>
    <t>SISTEMA DE AQUECIMENTO SOLAR, FORNECIMENTO DE RESERVATÓRIO TÉRMICO ACIMA DE 1000L, BAIXA PRESSÃO (APROVAÇÃO INMETRO) - SEM INSTALAÇÃO</t>
  </si>
  <si>
    <t>174010</t>
  </si>
  <si>
    <t>SISTEMA DE AQUECIMENTO SOLAR (CIRCULAÇÃO FORÇADA), BOMBA HIDRÁULICA DE CIRCULAÇÃO DE ÁGUA NOS COLETORES SOLARES</t>
  </si>
  <si>
    <t>174011</t>
  </si>
  <si>
    <t>SISTEMA DE AQUECIMENTO SOLAR (CIRCULAÇÃO FORÇADA), CONJUNTO DIGITAL PARA ACIONAMENTOS PROGRAMADOS DE EQUIPAMENTOS</t>
  </si>
  <si>
    <t>174013</t>
  </si>
  <si>
    <t>SISTEMA DE AQUECIMENTO SOLAR PARA PISCINA, FORNECIMENTO DE COLETOR SOLAR ABERTO (SELO "A" INMETRO) - SEM INSTALAÇÃO</t>
  </si>
  <si>
    <t>INSTALAÇÃO ELÉTRICA</t>
  </si>
  <si>
    <t>SERVIÇO DE INTERLIGAÇAO / LIGAÇAO / QUADRO GERAL</t>
  </si>
  <si>
    <t>09.02.042</t>
  </si>
  <si>
    <t>DPS - DISPOSITIVO PROTECAO CONTRA SURTOS (TELEFONIA)</t>
  </si>
  <si>
    <t>09.02.043</t>
  </si>
  <si>
    <t>DPS - DISPOSITIVO PROTECAO CONTRA SURTOS (ENERGIA)</t>
  </si>
  <si>
    <t>09.02.080</t>
  </si>
  <si>
    <t>CONJ 4 CABOS P/ ENTRADA ENERGIA SECCAO 150MM2 C/ ELETRODUTOS</t>
  </si>
  <si>
    <t>09.02.102</t>
  </si>
  <si>
    <t xml:space="preserve">CONJUNTO PARA ENTRADA DE TELEFONE  NA ENTRADA DE ENERGIA  
 </t>
  </si>
  <si>
    <t>09.83.002</t>
  </si>
  <si>
    <t>CH.SECCION. AÇAO RAPIDA SOBRECARGA COMANDO FRONTAL 3X250A PAINEL BL.BT</t>
  </si>
  <si>
    <t>09.02.086</t>
  </si>
  <si>
    <t>DISJUNTOR BIPOLAR TERMOMAGNETICO 2X10A A 2X50A</t>
  </si>
  <si>
    <t>09.02.088</t>
  </si>
  <si>
    <t>DISJUNTOR TRIPOLAR TERMOMAGNETICO 3X10A A 3X50A</t>
  </si>
  <si>
    <t>09.02.091</t>
  </si>
  <si>
    <t>DISJUNTOR TRIPOLAR TERMOMAGNETICO 3X125A A 3X225A</t>
  </si>
  <si>
    <t>09.03.017</t>
  </si>
  <si>
    <t>CABO DE 4 MM2 - 1000V DE ISOLAÇÃO</t>
  </si>
  <si>
    <t>09.03.018</t>
  </si>
  <si>
    <t>CABO DE 6 MM2 - 1000V DE ISOLAÇÃO</t>
  </si>
  <si>
    <t>09.03.019</t>
  </si>
  <si>
    <t>CABO DE 10 MM2 - 1000V DE ISOLAÇÃO</t>
  </si>
  <si>
    <t>09.03.020</t>
  </si>
  <si>
    <t>CABO DE 16 MM2 - 1000V DE ISOLAÇÃO</t>
  </si>
  <si>
    <t>09.03.022</t>
  </si>
  <si>
    <t>CABO DE 35 MM2 - 1000V DE ISOLAÇÃO</t>
  </si>
  <si>
    <t>09.03.046</t>
  </si>
  <si>
    <t>ELETRODUTO DE PVC RIGIDO ROSCAVEL DE 25MM - INCL CONEXOES</t>
  </si>
  <si>
    <t>09.03.047</t>
  </si>
  <si>
    <t>ELETRODUTO DE PVC RIGIDO ROSCAVEL DE 32MM - INCL CONEXOES</t>
  </si>
  <si>
    <t>09.03.048</t>
  </si>
  <si>
    <t>ELETRODUTO DE PVC RIGIDO ROSCAVEL DE 40MM - INCL CONEXOES</t>
  </si>
  <si>
    <t>09.03.049</t>
  </si>
  <si>
    <t>ELETRODUTO DE PVC RIGIDO ROSCAVEL DE 50MM - INCL CONEXOES</t>
  </si>
  <si>
    <t>09.03.050</t>
  </si>
  <si>
    <t>ELETRODUTO DE PVC RIGIDO ROSCAVEL DE 60MM - INCL CONEXOES</t>
  </si>
  <si>
    <t>09.03.052</t>
  </si>
  <si>
    <t>ELETRODUTO DE PVC RIGIDO ROSCAVEL DE 85MM - INCL CONEXOES</t>
  </si>
  <si>
    <t>09.03.053</t>
  </si>
  <si>
    <t>ELETRODUTO DE PVC RIGIDO ROSCAVEL DE 110MM -INCL CONEXOES</t>
  </si>
  <si>
    <t>09.04.042</t>
  </si>
  <si>
    <t>QUADRO GERAL-BARRAMENTO DE 100 A</t>
  </si>
  <si>
    <t>09.04.050</t>
  </si>
  <si>
    <t>PLACA DE ACRILICO TRANSPARENTE ESP=5MM PROTECAO A CONTATO ACIDENTAL</t>
  </si>
  <si>
    <t>09.04.085</t>
  </si>
  <si>
    <t>TERRA COMPLETO 1 HASTE Ø 19MM COM CAIXA DE INSPEÇÃO</t>
  </si>
  <si>
    <t>09.04.090</t>
  </si>
  <si>
    <t>DISJUNTOR UNIPOLAR TERMOMAGNETICO 1X10A 1X30A</t>
  </si>
  <si>
    <t>09.05.051</t>
  </si>
  <si>
    <t>QUADRO DISTRIBUICAO, DISJ. GERAL 80A P/ 22 A 26 DISJS.</t>
  </si>
  <si>
    <t>09.05.054</t>
  </si>
  <si>
    <t>QUADRO DISTRIBUICAO, DISJ. GERAL 100A P/ 28 A 42 DISJS.</t>
  </si>
  <si>
    <t>09.05.081</t>
  </si>
  <si>
    <t>QUADRO COMANDO PARA CONJUNTO MOTOR BOMBA TRIFASICO DE 7,5 HP</t>
  </si>
  <si>
    <t>09.05.087</t>
  </si>
  <si>
    <t>QUADRO COMANDO PARA BOMBA DE INCENDIO TRIFASICO DE 5 HP</t>
  </si>
  <si>
    <t>09.05.092</t>
  </si>
  <si>
    <t>INTERRUPTOR AUTOMATICO DIFERENCIAL (DISPOSITIVO DR) 40A/30 mA</t>
  </si>
  <si>
    <t>09.06.007</t>
  </si>
  <si>
    <t>CAIXA DE PASSAGEM CHAPA TAMPA PARAFUSADA DE 15X15X8 CM</t>
  </si>
  <si>
    <t>09.06.047</t>
  </si>
  <si>
    <t>QUADRO EM CHAPA COM PORTA E FECHADURA (TELEBRAS) DE 40X40X12CM</t>
  </si>
  <si>
    <t>09.06.049</t>
  </si>
  <si>
    <t>QUADRO EM CHAPA COM PORTA E FECHADURA (TELEBRAS) DE 60X60X12CM</t>
  </si>
  <si>
    <t>09.07.024</t>
  </si>
  <si>
    <t>CABO DE 2,5MM2 - 750V DE ISOLAÇÃO</t>
  </si>
  <si>
    <t>09.08.050</t>
  </si>
  <si>
    <t>TOMADA DE PISO 2P+T PADRAO NBR 14136 CORRENTE 10A-250V - ELETROD PVC Ø 25MM FLEXIVEL NBR 15465</t>
  </si>
  <si>
    <t>09.08.052</t>
  </si>
  <si>
    <t>PONTO SECO PARA TELEFONE - ELETROD PVC Ø 25MM FLEXIVEL NBR 15465</t>
  </si>
  <si>
    <t>09.08.054</t>
  </si>
  <si>
    <t>BOTAO PARA CAMPAINHA - ELETROD PVC Ø 25MM FLEXIVEL NBR 15465</t>
  </si>
  <si>
    <t>09.08.067</t>
  </si>
  <si>
    <t>INTERRUPTOR 1 TECLA BIPOLAR SIMPLES CAIXA 4"X2"- ELETR PVC RIGIDO</t>
  </si>
  <si>
    <t>09.08.079</t>
  </si>
  <si>
    <t>TOMADA 2P+T PADRAO NBR 14136 CORRENTE 10A-250V-ELETR. PVC RÍGIDO</t>
  </si>
  <si>
    <t>09.08.084</t>
  </si>
  <si>
    <t>CIGARRA PARA CHAMADA DE AULA - ELETRODUTO DE PVC</t>
  </si>
  <si>
    <t>09.08.085</t>
  </si>
  <si>
    <t>PONTO SECO P/INSTALACAO DE SOM/TV/ALARME/LOGICA - ELETRODUTO PVC</t>
  </si>
  <si>
    <t>09.08.089</t>
  </si>
  <si>
    <t>TOMADA 2P+T PADRAO NBR 14136, CORRENTE 20A-250V-ELETR.PVC RIGIDO</t>
  </si>
  <si>
    <t>09.09.034</t>
  </si>
  <si>
    <t>IL-42 LUMINARIA C/ DIFUSOR TRANSPARENTE P/ LAMPADA FLUOR (2X32W)</t>
  </si>
  <si>
    <t>09.09.037</t>
  </si>
  <si>
    <t>IL-58 ILUMINACAO P/ QUADRA DE ESP. COB. LAMP. VAPOR METALICO (1X250W)</t>
  </si>
  <si>
    <t>09.09.044</t>
  </si>
  <si>
    <t>IL-05 ARANDELA BLINDADA</t>
  </si>
  <si>
    <t>09.09.060</t>
  </si>
  <si>
    <t>IL-60 LUMINARIA DE SOBREPOR C/REFLETOR E ALETAS P/LAMP.FLUORESCENTE (2X32W)</t>
  </si>
  <si>
    <t>09.09.083</t>
  </si>
  <si>
    <t>IL-83 ILUMINAÇÃO AUTONOMA DE EMERGÊNCIA - LED</t>
  </si>
  <si>
    <t>09.10.003</t>
  </si>
  <si>
    <t>CENTRO DE LUZ EM CAIXA FM ELETRODUTO DE PVC</t>
  </si>
  <si>
    <t>09.11.028</t>
  </si>
  <si>
    <t>IL-52 LUMINARIA P/ VAPOR DE SODIO 1X150W EM POSTE TUB 7M</t>
  </si>
  <si>
    <t>09.11.035</t>
  </si>
  <si>
    <t>IL-06 LUZ DE OBSTACULO COM LAMPADA</t>
  </si>
  <si>
    <t>09.82.010</t>
  </si>
  <si>
    <t>CAIXA ESTAMPADA 4" X 4"</t>
  </si>
  <si>
    <t>09.85.062</t>
  </si>
  <si>
    <t>CONDULETE DE 1 1/2"</t>
  </si>
  <si>
    <t>09.85.063</t>
  </si>
  <si>
    <t>CONDULETE DE 2"</t>
  </si>
  <si>
    <t>09.85.064</t>
  </si>
  <si>
    <t>CONDULETE DE 3/4"</t>
  </si>
  <si>
    <t>16.06.101</t>
  </si>
  <si>
    <t>INSTALAÇÃO DE VENTILADOR DE PAREDE VN-02</t>
  </si>
  <si>
    <t>09.03.021</t>
  </si>
  <si>
    <t>CABO DE 25 MM2 - 1000V DE ISOLAÇÃO</t>
  </si>
  <si>
    <t>09.03.024</t>
  </si>
  <si>
    <t>CABO DE 70 MM2 - 1000V DE ISOLAÇÃO</t>
  </si>
  <si>
    <t>09.03.029</t>
  </si>
  <si>
    <t>CABO DE 240 MM2 - 1000V DE ISOLAÇÃO</t>
  </si>
  <si>
    <t>09.09.063</t>
  </si>
  <si>
    <t>IL-63 LUMINARIA DE EMBUTIR C/ REFLETOR E ALETAS P/ LAMP. FLUORESCENTE (4x16W)</t>
  </si>
  <si>
    <t>09.02.02</t>
  </si>
  <si>
    <t>09.03.03</t>
  </si>
  <si>
    <t>09.01.07</t>
  </si>
  <si>
    <t>09.01.08</t>
  </si>
  <si>
    <t>09.01.09</t>
  </si>
  <si>
    <t>09.01.10</t>
  </si>
  <si>
    <t>09.01.11</t>
  </si>
  <si>
    <t>09.01.12</t>
  </si>
  <si>
    <t>09.01.13</t>
  </si>
  <si>
    <t>09.01.14</t>
  </si>
  <si>
    <t>09.01.15</t>
  </si>
  <si>
    <t>09.01.16</t>
  </si>
  <si>
    <t>09.01.17</t>
  </si>
  <si>
    <t>09.01.18</t>
  </si>
  <si>
    <t>09.01.19</t>
  </si>
  <si>
    <t>09.01.20</t>
  </si>
  <si>
    <t>09.01.21</t>
  </si>
  <si>
    <t>09.01.22</t>
  </si>
  <si>
    <t>09.01.23</t>
  </si>
  <si>
    <t>09.01.24</t>
  </si>
  <si>
    <t>09.01.25</t>
  </si>
  <si>
    <t>09.01.26</t>
  </si>
  <si>
    <t>09.01.27</t>
  </si>
  <si>
    <t>09.01.28</t>
  </si>
  <si>
    <t>09.01.29</t>
  </si>
  <si>
    <t>09.01.30</t>
  </si>
  <si>
    <t>09.01.31</t>
  </si>
  <si>
    <t>09.01.32</t>
  </si>
  <si>
    <t>09.01.33</t>
  </si>
  <si>
    <t>09.01.34</t>
  </si>
  <si>
    <t>09.01.35</t>
  </si>
  <si>
    <t>09.01.36</t>
  </si>
  <si>
    <t>09.01.37</t>
  </si>
  <si>
    <t>09.01.38</t>
  </si>
  <si>
    <t>09.01.39</t>
  </si>
  <si>
    <t>09.01.40</t>
  </si>
  <si>
    <t>09.01.41</t>
  </si>
  <si>
    <t>09.01.42</t>
  </si>
  <si>
    <t>09.01.43</t>
  </si>
  <si>
    <t>09.01.44</t>
  </si>
  <si>
    <t>09.01.45</t>
  </si>
  <si>
    <t>09.01.46</t>
  </si>
  <si>
    <t>09.01.47</t>
  </si>
  <si>
    <t>09.01.48</t>
  </si>
  <si>
    <t>09.01.49</t>
  </si>
  <si>
    <t>09.01.50</t>
  </si>
  <si>
    <t>09.01.51</t>
  </si>
  <si>
    <t>09.01.52</t>
  </si>
  <si>
    <t>09.01.53</t>
  </si>
  <si>
    <t>09.01.54</t>
  </si>
  <si>
    <t>09.01.55</t>
  </si>
  <si>
    <t>09.01.56</t>
  </si>
  <si>
    <t>09.01.57</t>
  </si>
  <si>
    <t>09.01.58</t>
  </si>
  <si>
    <t>09.01.59</t>
  </si>
  <si>
    <t>SPDA</t>
  </si>
  <si>
    <t>09.04.080</t>
  </si>
  <si>
    <t>QUADRO GERAL - CABO DE COBRE NU DE 50 MM2</t>
  </si>
  <si>
    <t>09.13.015</t>
  </si>
  <si>
    <t>BARRA CHATA ACO GALVANIZADO (3/4"X1/8") - CAPTOR P/ PARA RAIOS</t>
  </si>
  <si>
    <t>09.13.027</t>
  </si>
  <si>
    <t>TERRA SIMPLES - 1 HASTE COM CAIXA DE INSPEÇÃO E TAMPA DE CONCRETO</t>
  </si>
  <si>
    <t>09.13.032</t>
  </si>
  <si>
    <t>CONEXAO EXOTERMICA CABO/CABO</t>
  </si>
  <si>
    <t>09.13.033</t>
  </si>
  <si>
    <t>CONEXAO EXOTERMICA CABO/HASTE</t>
  </si>
  <si>
    <t>09.13.034</t>
  </si>
  <si>
    <t>CONEXAO EXOTERMICA EM ESTRUTURA METALICA</t>
  </si>
  <si>
    <t xml:space="preserve">RELATORIO DE INSPEÇAO E MEDIÇAO COM LAUDO TECNICO DO SISTEMA DE PROTEÇAO CONTRA DESCARGAS ATMOSFERICAS CONFORME NBR 5419 
 </t>
  </si>
  <si>
    <t>CABINE PRIMÁRIA (COMPLETA)</t>
  </si>
  <si>
    <t>01.06.001</t>
  </si>
  <si>
    <t>APILOAMENTO PARA SIMPLES REGULARIZACAO</t>
  </si>
  <si>
    <t>13.80.013</t>
  </si>
  <si>
    <t>ISOLAMENTO COM LONA PRETA</t>
  </si>
  <si>
    <t>16.02.071</t>
  </si>
  <si>
    <t>13.80.032</t>
  </si>
  <si>
    <t>TELA Q-92 PARA PISO DE CONCRETO</t>
  </si>
  <si>
    <t>03.03.026</t>
  </si>
  <si>
    <t>CONCRETO DOSADO,BOMBEADO E LANCADO FCK 25 MPA</t>
  </si>
  <si>
    <t>04.01.051</t>
  </si>
  <si>
    <t>ALVENARIA AUTO-PORTANTE: BLOCO CONCRETO ESTRUTURAL DE 19X19X39CM CLASSE B</t>
  </si>
  <si>
    <t>06.01.027</t>
  </si>
  <si>
    <t>CAIXILHOS DE FERRO -FIXO COM VENTILACAO PERMANENTE</t>
  </si>
  <si>
    <t>15.03.021</t>
  </si>
  <si>
    <t>ESMALTE EM ESQUADRIAS DE FERRO</t>
  </si>
  <si>
    <t>16.01.091</t>
  </si>
  <si>
    <t>FE-02  FECHAMENTO PARA SETORIZAÇAO (GRADIL ELETROFUNDIDO)</t>
  </si>
  <si>
    <t>06.02.089</t>
  </si>
  <si>
    <t>PORTÃO BASCULANTE EM GRADIL ELETROFUNDIDO</t>
  </si>
  <si>
    <t>03.03.003</t>
  </si>
  <si>
    <t>LAJE PRE-FABRICADA UNID C/VIGOTAS PROTENDIDAS LP12-100KGF/M2</t>
  </si>
  <si>
    <t>15.02.025</t>
  </si>
  <si>
    <t>TINTA LATEX STANDARD</t>
  </si>
  <si>
    <t>15.04.006</t>
  </si>
  <si>
    <t>09.85.053</t>
  </si>
  <si>
    <t>POSTE DE CONCRETO TUBULAR OCO DE 7 M DE COMPR C/ JANELA ISNPECAO</t>
  </si>
  <si>
    <t>09.80.005</t>
  </si>
  <si>
    <t>BUCHA PARA PASSAGEM INTERNA/EXTERNA COM ISOLACAO PARA 15 KV</t>
  </si>
  <si>
    <t>09.80.048</t>
  </si>
  <si>
    <t>SELA PARA CRUZETA DE MADEIRA</t>
  </si>
  <si>
    <t>09.80.050</t>
  </si>
  <si>
    <t>CRUZETA DE MADEIRA DE 2400 MM</t>
  </si>
  <si>
    <t>09.80.051</t>
  </si>
  <si>
    <t>MAO FRANCESA DE 700 MM</t>
  </si>
  <si>
    <t>09.80.029</t>
  </si>
  <si>
    <t>CHAVE FUSIVEL INDIC 'MATHEUS' P/100 A/15 KV RUPTURA 1200A POSTE/ESTAL</t>
  </si>
  <si>
    <t>09.80.017</t>
  </si>
  <si>
    <t>MUFLA TERMINAL UNIPOLAR EXTERNA P/ CABO ISOLAÇÃO XLPE 15KV ATE 35MM2</t>
  </si>
  <si>
    <t>09.80.021</t>
  </si>
  <si>
    <t>CABO SECO TRIPOLAR (THV SINTENAX) 3X25 MM2 / 15KV</t>
  </si>
  <si>
    <t>09.05.008</t>
  </si>
  <si>
    <t>ELETROD ACO GALV QUENTE (NBR5624) 80MM(3") INCL CONEXOES</t>
  </si>
  <si>
    <t>09.80.010</t>
  </si>
  <si>
    <t>ISOLADOR TIPO PINO PARA 15 KV, INCLUSIVE PINO, INSTALADO EM CABINE</t>
  </si>
  <si>
    <t>09.80.014</t>
  </si>
  <si>
    <t>TERMINAL OU CONECTOR PARA VERGALHAO DE COBRE DE 3/8" (10 MM2)</t>
  </si>
  <si>
    <t>09.80.019</t>
  </si>
  <si>
    <t>MUFLA TERMINAL UNIPOLAR INTERNA P/ CABO ISOLAÇÃO XLPE 15KV ATE 35MM2</t>
  </si>
  <si>
    <t>09.80.042</t>
  </si>
  <si>
    <t>TAPETE DE BORRACHA DE 100 X 100 X 0,5 CM</t>
  </si>
  <si>
    <t>09.80.043</t>
  </si>
  <si>
    <t>LUVA DE BORRACHA PARA A.T. 20 KV</t>
  </si>
  <si>
    <t>09.80.044</t>
  </si>
  <si>
    <t>VARA MANOPLA DE FENOLITE DE 2,70 M P/ CHAVE SECCIONADORA - 15 KV</t>
  </si>
  <si>
    <t>09.80.062</t>
  </si>
  <si>
    <t>TRANSF-POT 300 KVA-M.T.13,2 KV(5%)B.T. 220/127(5%) EM CABINE</t>
  </si>
  <si>
    <t>09.80.090</t>
  </si>
  <si>
    <t>PLACA DE AVISO EM CABINE PRIMARIA</t>
  </si>
  <si>
    <t>09.80.026</t>
  </si>
  <si>
    <t>CHAVE SECCIONADORA TRIPOLAR SECA PARA 200A/15 KV C/ CMD PROLONGADO</t>
  </si>
  <si>
    <t>09.80.012</t>
  </si>
  <si>
    <t>VERGALHAO DE COBRE DE 3/8" (10MM)</t>
  </si>
  <si>
    <t>09.82.029</t>
  </si>
  <si>
    <t>TERMINAL OU CONECTOR DE PRESSAO PARA CABO 50MM</t>
  </si>
  <si>
    <t>09.83.038</t>
  </si>
  <si>
    <t>BARRA DE COBRE PARA NEUTRO - 100 A</t>
  </si>
  <si>
    <t>09.04.006</t>
  </si>
  <si>
    <t>CAIXA EM CHAPA DE AÇO 16 COM PORTA E FECHO</t>
  </si>
  <si>
    <t>09.08.002</t>
  </si>
  <si>
    <t>INTERRUPTOR DE 1 TECLA SIMPLES EM CX.4"X2"-ELETROD.AÇO GALV.A QUENTE</t>
  </si>
  <si>
    <t>09.08.049</t>
  </si>
  <si>
    <t>TOMADA 2P+T PADRAO NBR 14136 CORRENTE 20A-250V - ELETROD PVC Ø 25MM FLEXIVEL NBR 15465</t>
  </si>
  <si>
    <t>09.09.077</t>
  </si>
  <si>
    <t>IL-77 LUMINÁRIA DE SOBREPOR C/DIFUSOR TRANSP. P/LAMPADAS FLUOR. (2X28W)</t>
  </si>
  <si>
    <t>09.04.023</t>
  </si>
  <si>
    <t>QUADRO GERAL - DISJUNTOR TERMO MAGNETICO 3X600A</t>
  </si>
  <si>
    <t>Forma em tubo de papelão com diâmetro de 40 cm</t>
  </si>
  <si>
    <t>SISTEMA FOTOVOLTAICO DE GERAÇÃO DE ENERGIA ON GRID - 100 KVA - INCLUINDO
FORNECIMENTO E INSTALAÇÃO</t>
  </si>
  <si>
    <t>09.02</t>
  </si>
  <si>
    <t>09.02.01</t>
  </si>
  <si>
    <t>09.03</t>
  </si>
  <si>
    <t>09.02.03</t>
  </si>
  <si>
    <t>09.02.04</t>
  </si>
  <si>
    <t>09.02.05</t>
  </si>
  <si>
    <t>09.02.06</t>
  </si>
  <si>
    <t>09.02.07</t>
  </si>
  <si>
    <t>09.03.01</t>
  </si>
  <si>
    <t>09.03.02</t>
  </si>
  <si>
    <t>09.03.04</t>
  </si>
  <si>
    <t>09.03.05</t>
  </si>
  <si>
    <t>09.03.06</t>
  </si>
  <si>
    <t>09.03.07</t>
  </si>
  <si>
    <t>09.03.08</t>
  </si>
  <si>
    <t>09.03.09</t>
  </si>
  <si>
    <t>09.03.10</t>
  </si>
  <si>
    <t>09.03.11</t>
  </si>
  <si>
    <t>09.03.12</t>
  </si>
  <si>
    <t>09.03.13</t>
  </si>
  <si>
    <t>09.03.14</t>
  </si>
  <si>
    <t>09.03.15</t>
  </si>
  <si>
    <t>09.03.16</t>
  </si>
  <si>
    <t>09.03.17</t>
  </si>
  <si>
    <t>09.03.18</t>
  </si>
  <si>
    <t>09.03.19</t>
  </si>
  <si>
    <t>09.03.20</t>
  </si>
  <si>
    <t>09.03.21</t>
  </si>
  <si>
    <t>09.03.22</t>
  </si>
  <si>
    <t>09.03.23</t>
  </si>
  <si>
    <t>09.03.24</t>
  </si>
  <si>
    <t>09.03.25</t>
  </si>
  <si>
    <t>09.03.26</t>
  </si>
  <si>
    <t>09.03.27</t>
  </si>
  <si>
    <t>09.03.28</t>
  </si>
  <si>
    <t>09.03.29</t>
  </si>
  <si>
    <t>09.03.30</t>
  </si>
  <si>
    <t>09.03.31</t>
  </si>
  <si>
    <t>09.03.32</t>
  </si>
  <si>
    <t>09.03.33</t>
  </si>
  <si>
    <t>09.03.34</t>
  </si>
  <si>
    <t>09.03.35</t>
  </si>
  <si>
    <t>09.03.36</t>
  </si>
  <si>
    <t>09.03.37</t>
  </si>
  <si>
    <t>09.03.38</t>
  </si>
  <si>
    <t>09.03.39</t>
  </si>
  <si>
    <t>09.03.40</t>
  </si>
  <si>
    <t>09.03.41</t>
  </si>
  <si>
    <t>09.03.42</t>
  </si>
  <si>
    <t>09.03.43</t>
  </si>
  <si>
    <t>09.03.44</t>
  </si>
  <si>
    <t>09.03.45</t>
  </si>
  <si>
    <t>09.03.46</t>
  </si>
  <si>
    <t>09.03.47</t>
  </si>
  <si>
    <t>09.03.48</t>
  </si>
  <si>
    <t>09.03.49</t>
  </si>
  <si>
    <t>09.03.50</t>
  </si>
  <si>
    <t>09.03.51</t>
  </si>
  <si>
    <t>09.03.52</t>
  </si>
  <si>
    <t>09.04</t>
  </si>
  <si>
    <t>09.04.01</t>
  </si>
  <si>
    <t>FORRO</t>
  </si>
  <si>
    <t>10.01.049</t>
  </si>
  <si>
    <t>FORRO DE GESSO ACARTONADO INCL ESTRUTURA</t>
  </si>
  <si>
    <t>10.01.074</t>
  </si>
  <si>
    <t>FORRO PLACA MINERAL NRC 0,65 SAHARA INCL.PERFIS FORNEC/INST.</t>
  </si>
  <si>
    <t>REVESTIMENTO</t>
  </si>
  <si>
    <t>REVESTIMENTO DE PAREDES INTERNAS</t>
  </si>
  <si>
    <t>12.02.002</t>
  </si>
  <si>
    <t>CHAPISCO</t>
  </si>
  <si>
    <t>12.02.005</t>
  </si>
  <si>
    <t>EMBOCO</t>
  </si>
  <si>
    <t>12.02.007</t>
  </si>
  <si>
    <t>REBOCO</t>
  </si>
  <si>
    <t>12.02.036</t>
  </si>
  <si>
    <t>REVESTIMENTO COM AZULEJOS  RETIFICADOS LISOS BRANCO BRILHANTE</t>
  </si>
  <si>
    <t>11.02</t>
  </si>
  <si>
    <t>REVESTIMENTO DE PAREDES EXTERNAS</t>
  </si>
  <si>
    <t>16.06.065</t>
  </si>
  <si>
    <t>ANDAIME - FACHADA - ALUGUEL MENSAL</t>
  </si>
  <si>
    <t>12.04.004</t>
  </si>
  <si>
    <t>12.04.005</t>
  </si>
  <si>
    <t>12.04.007</t>
  </si>
  <si>
    <t>11.03</t>
  </si>
  <si>
    <t>REVESTIMENTOS ESPECIAIS</t>
  </si>
  <si>
    <t>PISOS / SOLEIRAS / RODAPÉS / PEITORIS / ESCADAS</t>
  </si>
  <si>
    <t>IMPLANTAÇÃO</t>
  </si>
  <si>
    <t>13.01.017</t>
  </si>
  <si>
    <t>ARGAMASSA DE REGULARIZACAO CIM/AREIA 1:3 ESP=2,50CM</t>
  </si>
  <si>
    <t>16.05.032</t>
  </si>
  <si>
    <t>CA-22 CANALETA DE AGUAS PLUVIAIS EM CONCRETO (30CM)</t>
  </si>
  <si>
    <t>16.05.048</t>
  </si>
  <si>
    <t>TC-11 TAMPA DE CONCRETO PRE-MOLDADA PERF. P/ CANALETA L=35CM</t>
  </si>
  <si>
    <t>16.05.036</t>
  </si>
  <si>
    <t>CANALETA DE CONCRETO 1/2 CANA DN 30CM P/ AGUAS PLUVIAIS</t>
  </si>
  <si>
    <t>16.02.027</t>
  </si>
  <si>
    <t>GA-01 GUIA LEVE OU SEPARADOR DE PISOS</t>
  </si>
  <si>
    <t>21.01.160</t>
  </si>
  <si>
    <t>Revestimento em grama sintética, com espessura de 20 a 32 mm</t>
  </si>
  <si>
    <t>REVESTIMENTO PISCINA</t>
  </si>
  <si>
    <t>13.01.018</t>
  </si>
  <si>
    <t>ARGAMASSA DE REGULARIZACAO CIM/AREIA 1:3 C/ IMPERM. ESP=2,50CM</t>
  </si>
  <si>
    <t>18.08.110</t>
  </si>
  <si>
    <t>Revestimento em porcelanato técnico antiderrapante para área externa, grupo de absorção BIa, assentado com argamassa colante industrializada, rejuntado</t>
  </si>
  <si>
    <t>REVESTIMENTO DE PISOS</t>
  </si>
  <si>
    <t>13.02.007</t>
  </si>
  <si>
    <t>PISO DE CONCRETO LISO-FUNDACAO DIRETA FCK-25 MPA</t>
  </si>
  <si>
    <t>13.80.012</t>
  </si>
  <si>
    <t>SOALHO DE TABUA 20X2CM  MACHO-FEMEA G1-C6   (SOMENTE TABUAS)</t>
  </si>
  <si>
    <t>13.02.093</t>
  </si>
  <si>
    <t>RASPAGEM COM CALAFETACAO E APLICACAO DE CERA</t>
  </si>
  <si>
    <t>13.02.019</t>
  </si>
  <si>
    <t>LADRILHO HIDRAULICO 25X25 E=2CM - PISO TATIL DE ALERTA</t>
  </si>
  <si>
    <t>13.02.020</t>
  </si>
  <si>
    <t>LADRILHO HIDRAULICO 25X25 E=2CM - PISO TATIL DIRECIONAL</t>
  </si>
  <si>
    <t>21.02.060</t>
  </si>
  <si>
    <t>Revestimento vinílico, espessura de 3,2 mm, para tráfego intenso, com impermeabilizante acrílico</t>
  </si>
  <si>
    <t>02.03.240</t>
  </si>
  <si>
    <t>Proteção de piso com tecido de aniagem e gesso</t>
  </si>
  <si>
    <t>17.03.060</t>
  </si>
  <si>
    <t>Cimentado desempenado e alisado com corante (queimado)</t>
  </si>
  <si>
    <t>05.05.080</t>
  </si>
  <si>
    <t>ET-05 ESTRADO DE POLIPROPILENO</t>
  </si>
  <si>
    <t>REVESTIMENTO DE SOLEIRAS</t>
  </si>
  <si>
    <t>13.06.074</t>
  </si>
  <si>
    <t>SO-14 SOLEIRA RAMPADA DESNIVEL ATE 2CM (CIMENTADO / ALVENARIA 15,5CM)</t>
  </si>
  <si>
    <t>13.06.075</t>
  </si>
  <si>
    <t>SO-15 SOLEIRA RAMPADA DESNIVEL ATE 2CM (CIMENTADO / ALVENARIA 22CM)</t>
  </si>
  <si>
    <t>13.06.083</t>
  </si>
  <si>
    <t>SO-23 SOLEIRA DE GRANITO EM NIVEL 1 PEÇA (L=19 A 22CM)</t>
  </si>
  <si>
    <t>REVESTIMENTO DE RODAPÉS</t>
  </si>
  <si>
    <t>13.05.069</t>
  </si>
  <si>
    <t>RODAPE VINILICO DE 7 CM SIMPLES</t>
  </si>
  <si>
    <t>13.05.009</t>
  </si>
  <si>
    <t>RODAPE DE MADEIRA DE 7X1,5CM G1-C4</t>
  </si>
  <si>
    <t>REVESTIMENTO DE PEITORIS</t>
  </si>
  <si>
    <t>13.07.002</t>
  </si>
  <si>
    <t>PE-02 PEITORIL</t>
  </si>
  <si>
    <t>11.03.01</t>
  </si>
  <si>
    <t>13.04</t>
  </si>
  <si>
    <t>12.04</t>
  </si>
  <si>
    <t>12.04.01</t>
  </si>
  <si>
    <t>12.05</t>
  </si>
  <si>
    <t>12.05.01</t>
  </si>
  <si>
    <t>12.06</t>
  </si>
  <si>
    <t>12.06.01</t>
  </si>
  <si>
    <t>12.03.06</t>
  </si>
  <si>
    <t>12.03.07</t>
  </si>
  <si>
    <t>12.03.08</t>
  </si>
  <si>
    <t>12.03.09</t>
  </si>
  <si>
    <t>12.03.10</t>
  </si>
  <si>
    <t>12.03.11</t>
  </si>
  <si>
    <t>12.04.02</t>
  </si>
  <si>
    <t>12.04.03</t>
  </si>
  <si>
    <t>12.05.02</t>
  </si>
  <si>
    <t>12.05.03</t>
  </si>
  <si>
    <t>PINTURAS</t>
  </si>
  <si>
    <t>TETO / FORROS / PAREDES INTERNAS</t>
  </si>
  <si>
    <t>15.02.018</t>
  </si>
  <si>
    <t>ESMALTE A BASE DE AGUA</t>
  </si>
  <si>
    <t>15.02.020</t>
  </si>
  <si>
    <t>MASSA NIVELADORA PARA INTERIOR (AREAS MOLHADAS)</t>
  </si>
  <si>
    <t>15.02.026</t>
  </si>
  <si>
    <t>TINTA LATEX STANDARD COM MASSA NIVELADORA</t>
  </si>
  <si>
    <t>33.01.050</t>
  </si>
  <si>
    <t>Estucamento e lixamento de concreto</t>
  </si>
  <si>
    <t>33.03.750</t>
  </si>
  <si>
    <t>Verniz acrílico</t>
  </si>
  <si>
    <t>15.04.001</t>
  </si>
  <si>
    <t>CAIACAO</t>
  </si>
  <si>
    <t>15.02.061</t>
  </si>
  <si>
    <t>TINTA LATEX STANDARD EM SUPERFICIE DE GESSO</t>
  </si>
  <si>
    <t>150136</t>
  </si>
  <si>
    <t>DEGRAUS</t>
  </si>
  <si>
    <t>13.02.032</t>
  </si>
  <si>
    <t>FAIXA ANTIDERRAPANTE A BASE DE RESINA EPÓXICA E AREIA QUARTZOSA L=4CM</t>
  </si>
  <si>
    <t>13.02</t>
  </si>
  <si>
    <t>13.02.01</t>
  </si>
  <si>
    <t>13.03</t>
  </si>
  <si>
    <t>16.48.035</t>
  </si>
  <si>
    <t>15.03.032</t>
  </si>
  <si>
    <t>PRIMER P/ GALVANIZADOS (GALVIT/SIMILAR) - ESQUADRIAS</t>
  </si>
  <si>
    <t>15.03.009</t>
  </si>
  <si>
    <t>ESMALTE EM CERCAS PORTOES E GRADIS</t>
  </si>
  <si>
    <t>15.03.011</t>
  </si>
  <si>
    <t>ESMALTE COM MASSA NIVELADORA EM ESQUADRIAS DE MADEIRA</t>
  </si>
  <si>
    <t>PAREDE EXTERNA</t>
  </si>
  <si>
    <t>PISO EXTERNO</t>
  </si>
  <si>
    <t>16.18.080</t>
  </si>
  <si>
    <t>SI-11 SINALIZAÇÃO HORIZONTAL PARA VAGA ACESSIVEL</t>
  </si>
  <si>
    <t>70.02.014</t>
  </si>
  <si>
    <t>Sinalização horizontal em massa termoplástica à quente por aspersão, espessura de 1,5 mm, para faixas</t>
  </si>
  <si>
    <t>30.06.100</t>
  </si>
  <si>
    <t>Sinalização com pictograma para vaga de estacionamento</t>
  </si>
  <si>
    <t>30.06.110</t>
  </si>
  <si>
    <t>Sinalização com pictograma para vaga de estacionamento, com faixas demarcatórias</t>
  </si>
  <si>
    <t>30.06.090</t>
  </si>
  <si>
    <t>Placa de identificação para estacionamento, com desenho universal de acessibilidade, tipo pedestal</t>
  </si>
  <si>
    <t>15.04.082</t>
  </si>
  <si>
    <t>13.05</t>
  </si>
  <si>
    <t>13.06</t>
  </si>
  <si>
    <t>13.03.01</t>
  </si>
  <si>
    <t>13.03.02</t>
  </si>
  <si>
    <t>13.03.03</t>
  </si>
  <si>
    <t>13.03.04</t>
  </si>
  <si>
    <t>13.03.05</t>
  </si>
  <si>
    <t>13.04.01</t>
  </si>
  <si>
    <t>13.04.02</t>
  </si>
  <si>
    <t>13.05.01</t>
  </si>
  <si>
    <t>13.05.02</t>
  </si>
  <si>
    <t>13.05.03</t>
  </si>
  <si>
    <t>13.05.04</t>
  </si>
  <si>
    <t>13.05.05</t>
  </si>
  <si>
    <t>13.05.06</t>
  </si>
  <si>
    <t>13.06.01</t>
  </si>
  <si>
    <t>13.06.02</t>
  </si>
  <si>
    <t>16.20.023</t>
  </si>
  <si>
    <t>ELEVADOR 3 PARADAS MAQ CONJUGADA PORTA UNILATERAL (ACESSIB)</t>
  </si>
  <si>
    <t>FECHO: MUROS / ALAMBRADOS / PORTÕES</t>
  </si>
  <si>
    <t>16.01.016</t>
  </si>
  <si>
    <t>FD-16 FECHAMENTO DIVISA/BL CONCRETO/REVEST CHAPISCO FINO H=235CM/BROCA</t>
  </si>
  <si>
    <t>16.01.029</t>
  </si>
  <si>
    <t>FD-24 FECHAMENTO DE DIVISA COM GRADIL ELETROFUNDIDO / BROCA (H=235CM)</t>
  </si>
  <si>
    <t>16.01.045</t>
  </si>
  <si>
    <t>PORTÃO EM GRADIL ELETROFUNDIDO</t>
  </si>
  <si>
    <t>16.01.058</t>
  </si>
  <si>
    <t>GRADIL ELETROFUNDIDO GALV. COM PINTURA ELETROSTATICA 62X132MM BARRA 25X2MM</t>
  </si>
  <si>
    <t>16.01.088</t>
  </si>
  <si>
    <t>PT-41 PORTAO EM CHAPA DE ACO (300X235CM)</t>
  </si>
  <si>
    <t>06.02.060</t>
  </si>
  <si>
    <t>PT-38 PORTAO EM GRADIL ELETROFUNDIDO (345X230CM)</t>
  </si>
  <si>
    <t>06.02.088</t>
  </si>
  <si>
    <t>PORTÃO DE CORRER EM GRADIL ELETROFUNDIDO</t>
  </si>
  <si>
    <t>15.01.04</t>
  </si>
  <si>
    <t>15.01.05</t>
  </si>
  <si>
    <t>15.01.06</t>
  </si>
  <si>
    <t>15.01.07</t>
  </si>
  <si>
    <t>15.01.08</t>
  </si>
  <si>
    <t>15.01.09</t>
  </si>
  <si>
    <t>15.01.10</t>
  </si>
  <si>
    <t>15.01.11</t>
  </si>
  <si>
    <t>15.01.12</t>
  </si>
  <si>
    <t>CALÇADA E ESTACIONAMENTO</t>
  </si>
  <si>
    <t>16.13.010</t>
  </si>
  <si>
    <t>16.80.015</t>
  </si>
  <si>
    <t>16.80.013</t>
  </si>
  <si>
    <t>PISO DE CONCRETO DESEMPENADO C/ REQUADRO 1.80CM E=6CM</t>
  </si>
  <si>
    <t>170265</t>
  </si>
  <si>
    <t>PAVIMENTOS PERMEÁVEIS - PERFIL PARA CALÇADAS E PASSEIOS COM PISO DE CONCRETO PRÉ-MOLDADO INTERTRAVADO DRENANTE COM INFILTRAÇÃO TOTAL</t>
  </si>
  <si>
    <t>13.02.005</t>
  </si>
  <si>
    <t>CIMENTADO DESEMPENADO ALISADO E=3,50CM INCL ARG REG</t>
  </si>
  <si>
    <t>50.05.492</t>
  </si>
  <si>
    <t>Sinalizador audiovisual de advertência</t>
  </si>
  <si>
    <t>49.12.010</t>
  </si>
  <si>
    <t>Boca de lobo simples tipo PMSP com tampa de concreto</t>
  </si>
  <si>
    <t>16.02.029</t>
  </si>
  <si>
    <t>GA-03 GUIA E SARJETA TIPO PMSP</t>
  </si>
  <si>
    <t>15.02</t>
  </si>
  <si>
    <t>15.02.01</t>
  </si>
  <si>
    <t>15.02.02</t>
  </si>
  <si>
    <t>15.02.03</t>
  </si>
  <si>
    <t>15.02.04</t>
  </si>
  <si>
    <t>15.02.05</t>
  </si>
  <si>
    <t>15.02.07</t>
  </si>
  <si>
    <t>15.02.08</t>
  </si>
  <si>
    <t>15.02.09</t>
  </si>
  <si>
    <t>15.02.10</t>
  </si>
  <si>
    <t>15.02.11</t>
  </si>
  <si>
    <t>15.02.12</t>
  </si>
  <si>
    <t>GRAMADOS / PAISAGISMO</t>
  </si>
  <si>
    <t>16.03.002</t>
  </si>
  <si>
    <t xml:space="preserve">GRAMA ESMERALDA EM PLACAS 
 </t>
  </si>
  <si>
    <t>16.05.042</t>
  </si>
  <si>
    <t>TC-05 TAMPA DE CONCRETO P/ CANALETA AP (35CM)</t>
  </si>
  <si>
    <t>16.07.023</t>
  </si>
  <si>
    <t>BC-25 BANCO DE CONCRETO PRE-FABRICADO (L=216CM)</t>
  </si>
  <si>
    <t>16.03.014</t>
  </si>
  <si>
    <t>AP-02 PROTETOR PARA ARVORES</t>
  </si>
  <si>
    <t>16.03.109</t>
  </si>
  <si>
    <t>FORRAÇÃO LAMBARI-ROXO</t>
  </si>
  <si>
    <t>16.03.430</t>
  </si>
  <si>
    <t>CIPÓ DE SÃO JOÃO H=0,50 A 0,70M</t>
  </si>
  <si>
    <t>16.03.300</t>
  </si>
  <si>
    <t>ARBUSTO ALPÍNIA H=0,50 A 0,70M</t>
  </si>
  <si>
    <t>16.03.301</t>
  </si>
  <si>
    <t>ARBUSTO AVE-DO-PARAÍSO H=0,50 A 0,70M</t>
  </si>
  <si>
    <t>16.03.088</t>
  </si>
  <si>
    <t>FORRACAO - LIRIO AMARELO</t>
  </si>
  <si>
    <t>16.03.092</t>
  </si>
  <si>
    <t>FORRACAO - CLOROFITO</t>
  </si>
  <si>
    <t>16.03.402</t>
  </si>
  <si>
    <t>PALMEIRA INDAIÁ H=1,50 A 2,00M</t>
  </si>
  <si>
    <t>16.03.320</t>
  </si>
  <si>
    <t>ARBUSTO RESEDÁ H=0,50 A 0,70M</t>
  </si>
  <si>
    <t>16.03.228</t>
  </si>
  <si>
    <t>ÁRVORE ORNAMENTAL MULUNGU-DO-LITORAL (SUINÃ) H=2,00M</t>
  </si>
  <si>
    <t>16.03.200</t>
  </si>
  <si>
    <t>ÁRVORE ORNAMENTAL ALDRAGO H=2,00M</t>
  </si>
  <si>
    <t>16.03.203</t>
  </si>
  <si>
    <t>ÁRVORE ORNAMENTAL AROEIRA-SALSA H=2,00M</t>
  </si>
  <si>
    <t>16.03.213</t>
  </si>
  <si>
    <t>ÁRVORE ORNAMENTAL CEDRO-ROSA (CEDRO) H=2,00M</t>
  </si>
  <si>
    <t>SERVIÇOS DE COMPLEMENTARES</t>
  </si>
  <si>
    <t>16.06.022</t>
  </si>
  <si>
    <t>MB-03 MASTRO PARA BANDEIRAS</t>
  </si>
  <si>
    <t>05.05.061</t>
  </si>
  <si>
    <t>BE-15 BANCADA LABORATORIO COM PRATELEIRA</t>
  </si>
  <si>
    <t>05.05.062</t>
  </si>
  <si>
    <t>BE-16 BANCADA LABORATORIO 2 CUBAS 50X40X25CM (L=180CM)</t>
  </si>
  <si>
    <t>QE-39 TABELA DE BASQUETE (LAJE ALVEOLAR)</t>
  </si>
  <si>
    <t>54.20.040</t>
  </si>
  <si>
    <t>Bate-roda em concreto pré-moldado</t>
  </si>
  <si>
    <t>LIMPEZA FINAL DE OBRA</t>
  </si>
  <si>
    <t>16.11.005</t>
  </si>
  <si>
    <t>LIMPEZA DA OBRA</t>
  </si>
  <si>
    <t>15.03</t>
  </si>
  <si>
    <t>15.04</t>
  </si>
  <si>
    <t>15.05</t>
  </si>
  <si>
    <t>15.03.01</t>
  </si>
  <si>
    <t>15.03.02</t>
  </si>
  <si>
    <t>15.03.03</t>
  </si>
  <si>
    <t>15.03.04</t>
  </si>
  <si>
    <t>15.03.05</t>
  </si>
  <si>
    <t>15.03.07</t>
  </si>
  <si>
    <t>15.03.08</t>
  </si>
  <si>
    <t>15.03.09</t>
  </si>
  <si>
    <t>15.03.10</t>
  </si>
  <si>
    <t>15.03.11</t>
  </si>
  <si>
    <t>15.03.12</t>
  </si>
  <si>
    <t>15.03.13</t>
  </si>
  <si>
    <t>15.03.14</t>
  </si>
  <si>
    <t>15.03.15</t>
  </si>
  <si>
    <t>15.03.16</t>
  </si>
  <si>
    <t>15.03.17</t>
  </si>
  <si>
    <t>15.04.01</t>
  </si>
  <si>
    <t>15.04.02</t>
  </si>
  <si>
    <t>15.04.03</t>
  </si>
  <si>
    <t>15.04.04</t>
  </si>
  <si>
    <t>15.04.05</t>
  </si>
  <si>
    <t>15.04.06</t>
  </si>
  <si>
    <t>15.04.07</t>
  </si>
  <si>
    <t>15.04.08</t>
  </si>
  <si>
    <t>15.04.09</t>
  </si>
  <si>
    <t>15.04.10</t>
  </si>
  <si>
    <t>15.05.01</t>
  </si>
  <si>
    <t>06.03.02</t>
  </si>
  <si>
    <t>06.03.03</t>
  </si>
  <si>
    <t>06.03.04</t>
  </si>
  <si>
    <t>06.03.05</t>
  </si>
  <si>
    <t>06.03.06</t>
  </si>
  <si>
    <t>06.03.07</t>
  </si>
  <si>
    <t>06.03.08</t>
  </si>
  <si>
    <t>06.03.09</t>
  </si>
  <si>
    <t>06.03.11</t>
  </si>
  <si>
    <t>06.03.12</t>
  </si>
  <si>
    <t>06.03.13</t>
  </si>
  <si>
    <t>06.03.14</t>
  </si>
  <si>
    <t>06.03.15</t>
  </si>
  <si>
    <t>06.03.16</t>
  </si>
  <si>
    <t>06.04.02</t>
  </si>
  <si>
    <t>07.02.02</t>
  </si>
  <si>
    <t>07.02.03</t>
  </si>
  <si>
    <t>07.02.04</t>
  </si>
  <si>
    <t>07.02.05</t>
  </si>
  <si>
    <t>07.02.06</t>
  </si>
  <si>
    <t>08.02.05</t>
  </si>
  <si>
    <t>08.02.06</t>
  </si>
  <si>
    <t>08.02.07</t>
  </si>
  <si>
    <t>08.02.08</t>
  </si>
  <si>
    <t>08.02.09</t>
  </si>
  <si>
    <t>08.02.10</t>
  </si>
  <si>
    <t>08.02.11</t>
  </si>
  <si>
    <t>08.02.12</t>
  </si>
  <si>
    <t>08.02.13</t>
  </si>
  <si>
    <t>08.02.14</t>
  </si>
  <si>
    <t>08.02.15</t>
  </si>
  <si>
    <t>08.02.16</t>
  </si>
  <si>
    <t>08.02.17</t>
  </si>
  <si>
    <t>08.02.18</t>
  </si>
  <si>
    <t>08.02.19</t>
  </si>
  <si>
    <t>08.02.20</t>
  </si>
  <si>
    <t>08.02.21</t>
  </si>
  <si>
    <t>08.02.22</t>
  </si>
  <si>
    <t>08.03.04</t>
  </si>
  <si>
    <t>08.03.05</t>
  </si>
  <si>
    <t>08.03.06</t>
  </si>
  <si>
    <t>08.03.07</t>
  </si>
  <si>
    <t>08.03.08</t>
  </si>
  <si>
    <t>08.03.09</t>
  </si>
  <si>
    <t>08.03.10</t>
  </si>
  <si>
    <t>08.03.11</t>
  </si>
  <si>
    <t>08.03.12</t>
  </si>
  <si>
    <t>08.03.13</t>
  </si>
  <si>
    <t>08.03.14</t>
  </si>
  <si>
    <t>08.03.15</t>
  </si>
  <si>
    <t>08.03.16</t>
  </si>
  <si>
    <t>08.03.17</t>
  </si>
  <si>
    <t>08.03.18</t>
  </si>
  <si>
    <t>08.05.01</t>
  </si>
  <si>
    <t>08.07.01</t>
  </si>
  <si>
    <t>08.04.04</t>
  </si>
  <si>
    <t>08.04.05</t>
  </si>
  <si>
    <t>08.04.06</t>
  </si>
  <si>
    <t>08.04.07</t>
  </si>
  <si>
    <t>08.04.08</t>
  </si>
  <si>
    <t>08.04.09</t>
  </si>
  <si>
    <t>08.04.10</t>
  </si>
  <si>
    <t>08.04.11</t>
  </si>
  <si>
    <t>08.05</t>
  </si>
  <si>
    <t>08.06.01</t>
  </si>
  <si>
    <t>08.05.02</t>
  </si>
  <si>
    <t>08.05.03</t>
  </si>
  <si>
    <t>08.05.04</t>
  </si>
  <si>
    <t>08.05.05</t>
  </si>
  <si>
    <t>08.05.06</t>
  </si>
  <si>
    <t>08.05.07</t>
  </si>
  <si>
    <t>08.05.08</t>
  </si>
  <si>
    <t>08.05.09</t>
  </si>
  <si>
    <t>08.05.10</t>
  </si>
  <si>
    <t>08.05.11</t>
  </si>
  <si>
    <t>08.05.12</t>
  </si>
  <si>
    <t>08.06</t>
  </si>
  <si>
    <t>08.06.02</t>
  </si>
  <si>
    <t>08.07</t>
  </si>
  <si>
    <t>08.07.02</t>
  </si>
  <si>
    <t>08.07.03</t>
  </si>
  <si>
    <t>08.07.04</t>
  </si>
  <si>
    <t>08.07.05</t>
  </si>
  <si>
    <t>08.07.06</t>
  </si>
  <si>
    <t>08.07.07</t>
  </si>
  <si>
    <t>08.08</t>
  </si>
  <si>
    <t>08.08.01</t>
  </si>
  <si>
    <t>08.08.02</t>
  </si>
  <si>
    <t>08.08.03</t>
  </si>
  <si>
    <t>08.08.04</t>
  </si>
  <si>
    <t>08.08.05</t>
  </si>
  <si>
    <t>08.08.06</t>
  </si>
  <si>
    <t>08.08.07</t>
  </si>
  <si>
    <t>08.09</t>
  </si>
  <si>
    <t>08.09.01</t>
  </si>
  <si>
    <t>08.09.02</t>
  </si>
  <si>
    <t>08.09.03</t>
  </si>
  <si>
    <t>08.09.04</t>
  </si>
  <si>
    <t>08.09.05</t>
  </si>
  <si>
    <t>08.09.06</t>
  </si>
  <si>
    <t>08.09.07</t>
  </si>
  <si>
    <t>08.09.08</t>
  </si>
  <si>
    <t>08.09.09</t>
  </si>
  <si>
    <t>08.09.10</t>
  </si>
  <si>
    <t>08.09.11</t>
  </si>
  <si>
    <t>08.09.12</t>
  </si>
  <si>
    <t>08.09.13</t>
  </si>
  <si>
    <t>11.02.01</t>
  </si>
  <si>
    <t>11.02.02</t>
  </si>
  <si>
    <t>11.02.03</t>
  </si>
  <si>
    <t>11.02.04</t>
  </si>
  <si>
    <t>11.03.02</t>
  </si>
  <si>
    <t>11.03.03</t>
  </si>
  <si>
    <t>11.03.04</t>
  </si>
  <si>
    <t>ESTRUTURA METALICA</t>
  </si>
  <si>
    <t>RODOVIA ENGENHEIRO RENÊ BENEDITO DA SILVA,SN, VALE DO SOL - ITAPEVI/SP</t>
  </si>
  <si>
    <t>ESCOLA DE TEMPO INTEGRAL - VALE DO SOL</t>
  </si>
  <si>
    <t>Projeto executivo de estrutura em formato A1 (fundação)</t>
  </si>
  <si>
    <t>Projeto executivo de estrutura em formato A1 (estrutura metálica)</t>
  </si>
  <si>
    <t>Projeto executivo de arquitetura em formato A1 (Caixilhos, pele de vidro e ACM)</t>
  </si>
  <si>
    <t>FECHAMENTO EM VIDRO LAMINADO 5+5MM INC ACESS ALUM (marquise da entrada)</t>
  </si>
  <si>
    <t>TINTA EPÓXI - REBOCO COM MASSA BASE EPÓXI (PAREDES QUADRA)</t>
  </si>
  <si>
    <t>PINTURA INTUMESCENTE P/ REVESTIMENTO CONTRA FOGO EM ESTR METALICA (ESCADA METÁLICA)</t>
  </si>
  <si>
    <t>TINTA LATEX STANDARD (PINTURA - ATRÁS DA PELE DE VIDRO)</t>
  </si>
  <si>
    <t>Divisória em placas de granito com espessura de 3 cm (LATERAL ABERTA)</t>
  </si>
  <si>
    <t>Divisória em placas de granito com espessura de 3 cm (LATERAL FECHADA)</t>
  </si>
  <si>
    <t>Divisória em placas de granito com espessura de 3 cm (FRONTAL)</t>
  </si>
  <si>
    <t>Divisória em placas de granito com espessura de 3 cm (ANTEPARO)</t>
  </si>
  <si>
    <t>XX,XX%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</si>
</sst>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0.0000"/>
    <numFmt numFmtId="166" formatCode="_(&quot;R$ &quot;* #,##0.00_);_(&quot;R$ &quot;* \(#,##0.00\);_(&quot;R$ &quot;* \-??_);_(@_)"/>
    <numFmt numFmtId="167" formatCode="&quot;R$&quot;\ #,##0.00"/>
    <numFmt numFmtId="168" formatCode="00"/>
    <numFmt numFmtId="169" formatCode="&quot;MÊS&quot;\ ##"/>
    <numFmt numFmtId="170" formatCode="_-* #,##0.00_-;\-* #,##0.00_-;_-* &quot;-&quot;??_-;_-@"/>
    <numFmt numFmtId="171" formatCode="_(* #,##0.00_);_(* \(#,##0.00\);_(* &quot;-&quot;??_);_(@_)"/>
    <numFmt numFmtId="172" formatCode="##,##0.00\ &quot;m2&quot;"/>
    <numFmt numFmtId="173" formatCode="&quot;R$ &quot;#,##0.00\ &quot;/ m2&quot;"/>
    <numFmt numFmtId="174" formatCode="&quot;R$ &quot;\ #,##0.00\ &quot;/&quot;\ &quot;m2&quot;"/>
    <numFmt numFmtId="175" formatCode="&quot;R$ &quot;#,##0.00"/>
    <numFmt numFmtId="176" formatCode="&quot; R$ &quot;#,##0.00\ &quot;/ m2&quot;"/>
    <numFmt numFmtId="177" formatCode="&quot; R$ &quot;* #,##0.00\ &quot;/ m2&quot;"/>
    <numFmt numFmtId="178" formatCode="_-&quot;R$ &quot;* #,##0.00_-;&quot;-R$ &quot;* #,##0.00_-;_-&quot;R$ &quot;* \-??_-;_-@_-"/>
  </numFmts>
  <fonts count="65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b/>
      <sz val="12"/>
      <color theme="0"/>
      <name val="Arial"/>
      <family val="2"/>
    </font>
    <font>
      <sz val="15"/>
      <color theme="1"/>
      <name val="Arial"/>
      <family val="2"/>
    </font>
    <font>
      <b/>
      <sz val="15"/>
      <color theme="0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24"/>
      <name val="Arial"/>
      <family val="2"/>
    </font>
    <font>
      <b/>
      <shadow/>
      <sz val="14"/>
      <name val="Arial"/>
      <family val="2"/>
    </font>
    <font>
      <shadow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color rgb="FF000000"/>
      <name val="Arial"/>
      <family val="2"/>
    </font>
    <font>
      <b/>
      <sz val="16"/>
      <name val="Arial"/>
      <family val="2"/>
    </font>
    <font>
      <sz val="16"/>
      <color rgb="FF000000"/>
      <name val="Arial"/>
      <family val="2"/>
    </font>
    <font>
      <b/>
      <sz val="14"/>
      <color theme="2"/>
      <name val="Arial"/>
      <family val="2"/>
    </font>
    <font>
      <sz val="14"/>
      <color theme="2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b/>
      <shadow/>
      <sz val="16"/>
      <name val="Arial"/>
      <family val="2"/>
    </font>
    <font>
      <shadow/>
      <sz val="16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8"/>
      <name val="Arial"/>
      <family val="2"/>
    </font>
    <font>
      <b/>
      <sz val="18"/>
      <color theme="1"/>
      <name val="Arial"/>
      <family val="2"/>
    </font>
    <font>
      <b/>
      <sz val="22"/>
      <name val="Arial"/>
      <family val="2"/>
    </font>
    <font>
      <sz val="12"/>
      <color rgb="FF000000"/>
      <name val="Arial"/>
      <family val="2"/>
    </font>
    <font>
      <b/>
      <sz val="11.5"/>
      <name val="Arial"/>
      <family val="2"/>
    </font>
    <font>
      <b/>
      <sz val="36"/>
      <name val="Arial"/>
      <family val="2"/>
    </font>
    <font>
      <b/>
      <shadow/>
      <sz val="22"/>
      <name val="Arial"/>
      <family val="2"/>
    </font>
    <font>
      <sz val="10"/>
      <color rgb="FF000000"/>
      <name val="Arial"/>
      <family val="2"/>
    </font>
    <font>
      <b/>
      <shadow/>
      <sz val="10"/>
      <name val="Arial"/>
      <family val="2"/>
    </font>
    <font>
      <b/>
      <sz val="10"/>
      <color indexed="10"/>
      <name val="Arial"/>
      <family val="2"/>
    </font>
    <font>
      <b/>
      <sz val="8"/>
      <color indexed="8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F243E"/>
        <bgColor rgb="FF0F243E"/>
      </patternFill>
    </fill>
    <fill>
      <patternFill patternType="solid">
        <fgColor rgb="FFC6D9F0"/>
        <bgColor rgb="FFC6D9F0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rgb="FF0F243E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F243E"/>
      </patternFill>
    </fill>
  </fills>
  <borders count="203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medium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/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indexed="64"/>
      </bottom>
      <diagonal/>
    </border>
    <border>
      <left style="medium">
        <color rgb="FF000000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000000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rgb="FF000000"/>
      </top>
      <bottom style="thin">
        <color indexed="64"/>
      </bottom>
      <diagonal/>
    </border>
    <border>
      <left/>
      <right style="medium">
        <color indexed="64"/>
      </right>
      <top style="hair">
        <color rgb="FF000000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rgb="FF000000"/>
      </left>
      <right style="medium">
        <color indexed="64"/>
      </right>
      <top style="hair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hair">
        <color rgb="FF000000"/>
      </bottom>
      <diagonal/>
    </border>
    <border>
      <left/>
      <right style="medium">
        <color rgb="FF000000"/>
      </right>
      <top style="thin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/>
      <bottom style="hair">
        <color rgb="FF000000"/>
      </bottom>
      <diagonal/>
    </border>
  </borders>
  <cellStyleXfs count="27">
    <xf numFmtId="0" fontId="0" fillId="0" borderId="0"/>
    <xf numFmtId="0" fontId="20" fillId="0" borderId="5"/>
    <xf numFmtId="43" fontId="20" fillId="0" borderId="5" applyFont="0" applyFill="0" applyBorder="0" applyAlignment="0" applyProtection="0"/>
    <xf numFmtId="0" fontId="2" fillId="0" borderId="5"/>
    <xf numFmtId="0" fontId="23" fillId="0" borderId="5"/>
    <xf numFmtId="171" fontId="23" fillId="0" borderId="5" applyFont="0" applyFill="0" applyBorder="0" applyAlignment="0" applyProtection="0"/>
    <xf numFmtId="43" fontId="2" fillId="0" borderId="5" applyFont="0" applyFill="0" applyBorder="0" applyAlignment="0" applyProtection="0"/>
    <xf numFmtId="0" fontId="25" fillId="0" borderId="5"/>
    <xf numFmtId="0" fontId="26" fillId="0" borderId="5"/>
    <xf numFmtId="0" fontId="7" fillId="0" borderId="5"/>
    <xf numFmtId="0" fontId="28" fillId="0" borderId="5"/>
    <xf numFmtId="171" fontId="28" fillId="0" borderId="5" applyFont="0" applyFill="0" applyBorder="0" applyAlignment="0" applyProtection="0"/>
    <xf numFmtId="9" fontId="28" fillId="0" borderId="5" applyFont="0" applyFill="0" applyBorder="0" applyAlignment="0" applyProtection="0"/>
    <xf numFmtId="0" fontId="33" fillId="0" borderId="5"/>
    <xf numFmtId="0" fontId="1" fillId="0" borderId="5"/>
    <xf numFmtId="43" fontId="1" fillId="0" borderId="5" applyFont="0" applyFill="0" applyBorder="0" applyAlignment="0" applyProtection="0"/>
    <xf numFmtId="0" fontId="7" fillId="0" borderId="5"/>
    <xf numFmtId="171" fontId="7" fillId="0" borderId="5" applyFont="0" applyFill="0" applyBorder="0" applyAlignment="0" applyProtection="0"/>
    <xf numFmtId="9" fontId="7" fillId="0" borderId="5" applyFont="0" applyFill="0" applyBorder="0" applyAlignment="0" applyProtection="0"/>
    <xf numFmtId="44" fontId="34" fillId="0" borderId="0" applyFont="0" applyFill="0" applyBorder="0" applyAlignment="0" applyProtection="0"/>
    <xf numFmtId="0" fontId="7" fillId="0" borderId="5"/>
    <xf numFmtId="0" fontId="31" fillId="0" borderId="5"/>
    <xf numFmtId="9" fontId="58" fillId="0" borderId="0" applyFont="0" applyFill="0" applyBorder="0" applyAlignment="0" applyProtection="0"/>
    <xf numFmtId="0" fontId="7" fillId="0" borderId="5"/>
    <xf numFmtId="166" fontId="7" fillId="0" borderId="5"/>
    <xf numFmtId="0" fontId="7" fillId="0" borderId="5" applyBorder="0"/>
    <xf numFmtId="171" fontId="7" fillId="0" borderId="5" applyFill="0" applyBorder="0" applyAlignment="0" applyProtection="0"/>
  </cellStyleXfs>
  <cellXfs count="720">
    <xf numFmtId="0" fontId="0" fillId="0" borderId="0" xfId="0"/>
    <xf numFmtId="0" fontId="39" fillId="0" borderId="5" xfId="2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3" fillId="0" borderId="59" xfId="0" applyFont="1" applyBorder="1" applyAlignment="1" applyProtection="1">
      <alignment vertical="center" wrapText="1"/>
      <protection locked="0"/>
    </xf>
    <xf numFmtId="0" fontId="0" fillId="0" borderId="62" xfId="20" applyFont="1" applyBorder="1" applyAlignment="1" applyProtection="1">
      <alignment horizontal="center" vertical="center"/>
      <protection locked="0"/>
    </xf>
    <xf numFmtId="0" fontId="0" fillId="0" borderId="62" xfId="20" applyFont="1" applyBorder="1" applyAlignment="1" applyProtection="1">
      <alignment vertical="center"/>
      <protection locked="0"/>
    </xf>
    <xf numFmtId="0" fontId="0" fillId="0" borderId="64" xfId="20" applyFont="1" applyBorder="1" applyAlignment="1" applyProtection="1">
      <alignment vertical="center"/>
      <protection locked="0"/>
    </xf>
    <xf numFmtId="0" fontId="0" fillId="0" borderId="65" xfId="20" applyFont="1" applyBorder="1" applyAlignment="1" applyProtection="1">
      <alignment vertical="center"/>
      <protection locked="0"/>
    </xf>
    <xf numFmtId="0" fontId="38" fillId="0" borderId="5" xfId="20" applyFont="1" applyAlignment="1" applyProtection="1">
      <alignment horizontal="center" vertical="center" wrapText="1"/>
      <protection locked="0"/>
    </xf>
    <xf numFmtId="0" fontId="38" fillId="0" borderId="5" xfId="20" applyFont="1" applyAlignment="1" applyProtection="1">
      <alignment vertical="center"/>
      <protection locked="0"/>
    </xf>
    <xf numFmtId="4" fontId="27" fillId="0" borderId="5" xfId="20" applyNumberFormat="1" applyFont="1" applyAlignment="1" applyProtection="1">
      <alignment horizontal="center" vertical="center" wrapText="1"/>
      <protection locked="0"/>
    </xf>
    <xf numFmtId="0" fontId="27" fillId="0" borderId="5" xfId="2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3" fillId="7" borderId="0" xfId="0" applyFont="1" applyFill="1" applyAlignment="1" applyProtection="1">
      <alignment vertical="center"/>
      <protection locked="0"/>
    </xf>
    <xf numFmtId="0" fontId="0" fillId="7" borderId="0" xfId="0" applyFill="1" applyProtection="1"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0" fillId="7" borderId="0" xfId="0" applyFill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10" fontId="3" fillId="0" borderId="0" xfId="0" applyNumberFormat="1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40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/>
      <protection locked="0"/>
    </xf>
    <xf numFmtId="0" fontId="30" fillId="0" borderId="0" xfId="0" applyFont="1" applyProtection="1">
      <protection locked="0"/>
    </xf>
    <xf numFmtId="165" fontId="24" fillId="0" borderId="0" xfId="0" applyNumberFormat="1" applyFont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166" fontId="3" fillId="0" borderId="0" xfId="0" applyNumberFormat="1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38" fillId="0" borderId="62" xfId="20" applyFont="1" applyBorder="1" applyAlignment="1" applyProtection="1">
      <alignment vertical="center" wrapText="1"/>
      <protection hidden="1"/>
    </xf>
    <xf numFmtId="0" fontId="38" fillId="0" borderId="5" xfId="20" applyFont="1" applyAlignment="1" applyProtection="1">
      <alignment horizontal="center" vertical="center" wrapText="1"/>
      <protection hidden="1"/>
    </xf>
    <xf numFmtId="0" fontId="38" fillId="0" borderId="62" xfId="20" applyFont="1" applyBorder="1" applyAlignment="1" applyProtection="1">
      <alignment horizontal="left" vertical="center"/>
      <protection hidden="1"/>
    </xf>
    <xf numFmtId="0" fontId="27" fillId="0" borderId="5" xfId="20" applyFont="1" applyAlignment="1" applyProtection="1">
      <alignment horizontal="left" vertical="center" wrapText="1"/>
      <protection hidden="1"/>
    </xf>
    <xf numFmtId="0" fontId="38" fillId="0" borderId="62" xfId="20" applyFont="1" applyBorder="1" applyAlignment="1" applyProtection="1">
      <alignment vertical="center"/>
      <protection hidden="1"/>
    </xf>
    <xf numFmtId="0" fontId="38" fillId="0" borderId="5" xfId="20" applyFont="1" applyAlignment="1" applyProtection="1">
      <alignment vertical="center"/>
      <protection hidden="1"/>
    </xf>
    <xf numFmtId="166" fontId="38" fillId="0" borderId="63" xfId="20" applyNumberFormat="1" applyFont="1" applyBorder="1" applyAlignment="1" applyProtection="1">
      <alignment horizontal="center" vertical="center" wrapText="1"/>
      <protection hidden="1"/>
    </xf>
    <xf numFmtId="0" fontId="27" fillId="0" borderId="5" xfId="20" applyFont="1" applyAlignment="1" applyProtection="1">
      <alignment vertical="center"/>
      <protection hidden="1"/>
    </xf>
    <xf numFmtId="4" fontId="27" fillId="0" borderId="5" xfId="20" applyNumberFormat="1" applyFont="1" applyAlignment="1" applyProtection="1">
      <alignment horizontal="center" vertical="center" wrapText="1"/>
      <protection hidden="1"/>
    </xf>
    <xf numFmtId="0" fontId="27" fillId="0" borderId="5" xfId="20" applyFont="1" applyAlignment="1" applyProtection="1">
      <alignment horizontal="center" vertical="center" wrapText="1"/>
      <protection hidden="1"/>
    </xf>
    <xf numFmtId="167" fontId="38" fillId="0" borderId="5" xfId="20" applyNumberFormat="1" applyFont="1" applyAlignment="1" applyProtection="1">
      <alignment horizontal="center" vertical="center" wrapText="1"/>
      <protection hidden="1"/>
    </xf>
    <xf numFmtId="44" fontId="38" fillId="0" borderId="63" xfId="19" applyFont="1" applyFill="1" applyBorder="1" applyAlignment="1" applyProtection="1">
      <alignment horizontal="center" vertical="center" wrapText="1"/>
      <protection hidden="1"/>
    </xf>
    <xf numFmtId="0" fontId="38" fillId="0" borderId="62" xfId="20" applyFont="1" applyBorder="1" applyAlignment="1" applyProtection="1">
      <alignment horizontal="left" vertical="center" wrapText="1"/>
      <protection hidden="1"/>
    </xf>
    <xf numFmtId="166" fontId="38" fillId="0" borderId="5" xfId="20" applyNumberFormat="1" applyFont="1" applyAlignment="1" applyProtection="1">
      <alignment horizontal="center" vertical="center" wrapText="1"/>
      <protection hidden="1"/>
    </xf>
    <xf numFmtId="4" fontId="38" fillId="0" borderId="63" xfId="20" applyNumberFormat="1" applyFont="1" applyBorder="1" applyAlignment="1" applyProtection="1">
      <alignment horizontal="center" vertical="center" wrapText="1"/>
      <protection hidden="1"/>
    </xf>
    <xf numFmtId="0" fontId="38" fillId="0" borderId="64" xfId="20" applyFont="1" applyBorder="1" applyAlignment="1" applyProtection="1">
      <alignment vertical="center"/>
      <protection hidden="1"/>
    </xf>
    <xf numFmtId="0" fontId="39" fillId="0" borderId="65" xfId="20" applyFont="1" applyBorder="1" applyAlignment="1" applyProtection="1">
      <alignment vertical="center"/>
      <protection hidden="1"/>
    </xf>
    <xf numFmtId="0" fontId="27" fillId="0" borderId="65" xfId="20" applyFont="1" applyBorder="1" applyAlignment="1" applyProtection="1">
      <alignment vertical="center"/>
      <protection hidden="1"/>
    </xf>
    <xf numFmtId="0" fontId="39" fillId="0" borderId="66" xfId="20" applyFont="1" applyBorder="1" applyAlignment="1" applyProtection="1">
      <alignment vertical="center"/>
      <protection hidden="1"/>
    </xf>
    <xf numFmtId="168" fontId="6" fillId="3" borderId="10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left" vertical="center" wrapText="1"/>
      <protection hidden="1"/>
    </xf>
    <xf numFmtId="10" fontId="29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Border="1" applyAlignment="1" applyProtection="1">
      <alignment horizontal="center" vertical="center" wrapText="1"/>
      <protection hidden="1"/>
    </xf>
    <xf numFmtId="0" fontId="11" fillId="0" borderId="15" xfId="0" applyFont="1" applyBorder="1" applyAlignment="1" applyProtection="1">
      <alignment horizontal="left" vertical="center" wrapText="1"/>
      <protection hidden="1"/>
    </xf>
    <xf numFmtId="10" fontId="29" fillId="0" borderId="18" xfId="0" applyNumberFormat="1" applyFont="1" applyBorder="1" applyAlignment="1" applyProtection="1">
      <alignment horizontal="center" vertical="center" wrapText="1"/>
      <protection hidden="1"/>
    </xf>
    <xf numFmtId="49" fontId="3" fillId="7" borderId="19" xfId="0" applyNumberFormat="1" applyFont="1" applyFill="1" applyBorder="1" applyAlignment="1" applyProtection="1">
      <alignment horizontal="center" vertical="center"/>
      <protection hidden="1"/>
    </xf>
    <xf numFmtId="0" fontId="3" fillId="7" borderId="20" xfId="0" applyFont="1" applyFill="1" applyBorder="1" applyAlignment="1" applyProtection="1">
      <alignment horizontal="center" vertical="center"/>
      <protection hidden="1"/>
    </xf>
    <xf numFmtId="0" fontId="3" fillId="7" borderId="20" xfId="0" applyFont="1" applyFill="1" applyBorder="1" applyAlignment="1" applyProtection="1">
      <alignment horizontal="left" vertical="center" wrapText="1"/>
      <protection hidden="1"/>
    </xf>
    <xf numFmtId="4" fontId="3" fillId="7" borderId="20" xfId="0" applyNumberFormat="1" applyFont="1" applyFill="1" applyBorder="1" applyAlignment="1" applyProtection="1">
      <alignment horizontal="center" vertical="center"/>
      <protection hidden="1"/>
    </xf>
    <xf numFmtId="10" fontId="24" fillId="7" borderId="21" xfId="0" applyNumberFormat="1" applyFont="1" applyFill="1" applyBorder="1" applyAlignment="1" applyProtection="1">
      <alignment horizontal="center" vertical="center"/>
      <protection hidden="1"/>
    </xf>
    <xf numFmtId="0" fontId="11" fillId="0" borderId="22" xfId="0" applyFont="1" applyBorder="1" applyAlignment="1" applyProtection="1">
      <alignment horizontal="center" vertical="center" wrapText="1"/>
      <protection hidden="1"/>
    </xf>
    <xf numFmtId="10" fontId="29" fillId="0" borderId="23" xfId="0" applyNumberFormat="1" applyFont="1" applyBorder="1" applyAlignment="1" applyProtection="1">
      <alignment horizontal="center" vertical="center" wrapText="1"/>
      <protection hidden="1"/>
    </xf>
    <xf numFmtId="49" fontId="19" fillId="7" borderId="24" xfId="0" applyNumberFormat="1" applyFont="1" applyFill="1" applyBorder="1" applyAlignment="1" applyProtection="1">
      <alignment horizontal="center"/>
      <protection hidden="1"/>
    </xf>
    <xf numFmtId="10" fontId="24" fillId="7" borderId="25" xfId="0" applyNumberFormat="1" applyFont="1" applyFill="1" applyBorder="1" applyAlignment="1" applyProtection="1">
      <alignment horizontal="center" vertical="center"/>
      <protection hidden="1"/>
    </xf>
    <xf numFmtId="0" fontId="3" fillId="7" borderId="24" xfId="0" applyFont="1" applyFill="1" applyBorder="1" applyAlignment="1" applyProtection="1">
      <alignment horizontal="center" vertical="center"/>
      <protection hidden="1"/>
    </xf>
    <xf numFmtId="0" fontId="19" fillId="7" borderId="20" xfId="0" applyFont="1" applyFill="1" applyBorder="1" applyAlignment="1" applyProtection="1">
      <alignment horizontal="left" vertical="center" wrapText="1"/>
      <protection hidden="1"/>
    </xf>
    <xf numFmtId="4" fontId="19" fillId="7" borderId="20" xfId="0" applyNumberFormat="1" applyFont="1" applyFill="1" applyBorder="1" applyAlignment="1" applyProtection="1">
      <alignment horizontal="center" vertical="center"/>
      <protection hidden="1"/>
    </xf>
    <xf numFmtId="0" fontId="3" fillId="7" borderId="26" xfId="0" applyFont="1" applyFill="1" applyBorder="1" applyAlignment="1" applyProtection="1">
      <alignment horizontal="left" vertical="center" wrapText="1"/>
      <protection hidden="1"/>
    </xf>
    <xf numFmtId="49" fontId="3" fillId="7" borderId="24" xfId="0" applyNumberFormat="1" applyFont="1" applyFill="1" applyBorder="1" applyAlignment="1" applyProtection="1">
      <alignment horizontal="center" vertical="center"/>
      <protection hidden="1"/>
    </xf>
    <xf numFmtId="0" fontId="11" fillId="0" borderId="22" xfId="0" applyFont="1" applyBorder="1" applyAlignment="1" applyProtection="1">
      <alignment horizontal="left" vertical="center" wrapText="1"/>
      <protection hidden="1"/>
    </xf>
    <xf numFmtId="49" fontId="3" fillId="0" borderId="19" xfId="0" applyNumberFormat="1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left" vertical="center" wrapText="1"/>
      <protection hidden="1"/>
    </xf>
    <xf numFmtId="4" fontId="3" fillId="0" borderId="20" xfId="0" applyNumberFormat="1" applyFont="1" applyBorder="1" applyAlignment="1" applyProtection="1">
      <alignment horizontal="center" vertical="center"/>
      <protection hidden="1"/>
    </xf>
    <xf numFmtId="10" fontId="24" fillId="0" borderId="21" xfId="0" applyNumberFormat="1" applyFont="1" applyBorder="1" applyAlignment="1" applyProtection="1">
      <alignment horizontal="center" vertical="center"/>
      <protection hidden="1"/>
    </xf>
    <xf numFmtId="10" fontId="24" fillId="0" borderId="25" xfId="0" applyNumberFormat="1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left" vertical="center" wrapText="1"/>
      <protection hidden="1"/>
    </xf>
    <xf numFmtId="4" fontId="3" fillId="0" borderId="24" xfId="0" applyNumberFormat="1" applyFont="1" applyBorder="1" applyAlignment="1" applyProtection="1">
      <alignment horizontal="center" vertical="center"/>
      <protection hidden="1"/>
    </xf>
    <xf numFmtId="4" fontId="3" fillId="7" borderId="24" xfId="0" applyNumberFormat="1" applyFont="1" applyFill="1" applyBorder="1" applyAlignment="1" applyProtection="1">
      <alignment horizontal="center" vertical="center"/>
      <protection hidden="1"/>
    </xf>
    <xf numFmtId="49" fontId="3" fillId="0" borderId="27" xfId="0" applyNumberFormat="1" applyFont="1" applyBorder="1" applyAlignment="1" applyProtection="1">
      <alignment horizontal="center" vertical="center"/>
      <protection hidden="1"/>
    </xf>
    <xf numFmtId="10" fontId="24" fillId="0" borderId="28" xfId="0" applyNumberFormat="1" applyFont="1" applyBorder="1" applyAlignment="1" applyProtection="1">
      <alignment horizontal="center" vertical="center"/>
      <protection hidden="1"/>
    </xf>
    <xf numFmtId="168" fontId="6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11" fillId="7" borderId="15" xfId="0" applyFont="1" applyFill="1" applyBorder="1" applyAlignment="1" applyProtection="1">
      <alignment horizontal="center" vertical="center" wrapText="1"/>
      <protection hidden="1"/>
    </xf>
    <xf numFmtId="0" fontId="11" fillId="7" borderId="15" xfId="0" applyFont="1" applyFill="1" applyBorder="1" applyAlignment="1" applyProtection="1">
      <alignment horizontal="left" vertical="center" wrapText="1"/>
      <protection hidden="1"/>
    </xf>
    <xf numFmtId="10" fontId="29" fillId="7" borderId="18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20" xfId="0" applyFont="1" applyBorder="1" applyAlignment="1" applyProtection="1">
      <alignment horizontal="center" vertical="center"/>
      <protection hidden="1"/>
    </xf>
    <xf numFmtId="0" fontId="3" fillId="0" borderId="29" xfId="0" applyFont="1" applyBorder="1" applyAlignment="1" applyProtection="1">
      <alignment horizontal="left" vertical="center" wrapText="1"/>
      <protection hidden="1"/>
    </xf>
    <xf numFmtId="4" fontId="3" fillId="0" borderId="29" xfId="0" applyNumberFormat="1" applyFont="1" applyBorder="1" applyAlignment="1" applyProtection="1">
      <alignment horizontal="center" vertical="center"/>
      <protection hidden="1"/>
    </xf>
    <xf numFmtId="10" fontId="24" fillId="0" borderId="30" xfId="0" applyNumberFormat="1" applyFont="1" applyBorder="1" applyAlignment="1" applyProtection="1">
      <alignment horizontal="center" vertical="center"/>
      <protection hidden="1"/>
    </xf>
    <xf numFmtId="0" fontId="3" fillId="7" borderId="24" xfId="0" applyFont="1" applyFill="1" applyBorder="1" applyAlignment="1" applyProtection="1">
      <alignment horizontal="left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left" vertical="center" wrapText="1"/>
      <protection hidden="1"/>
    </xf>
    <xf numFmtId="49" fontId="3" fillId="7" borderId="20" xfId="0" applyNumberFormat="1" applyFont="1" applyFill="1" applyBorder="1" applyAlignment="1" applyProtection="1">
      <alignment horizontal="center" vertical="center"/>
      <protection hidden="1"/>
    </xf>
    <xf numFmtId="0" fontId="19" fillId="7" borderId="20" xfId="0" applyFont="1" applyFill="1" applyBorder="1" applyAlignment="1" applyProtection="1">
      <alignment horizontal="center" vertical="center"/>
      <protection hidden="1"/>
    </xf>
    <xf numFmtId="49" fontId="3" fillId="7" borderId="27" xfId="0" applyNumberFormat="1" applyFont="1" applyFill="1" applyBorder="1" applyAlignment="1" applyProtection="1">
      <alignment horizontal="center" vertical="center"/>
      <protection hidden="1"/>
    </xf>
    <xf numFmtId="10" fontId="24" fillId="7" borderId="28" xfId="0" applyNumberFormat="1" applyFont="1" applyFill="1" applyBorder="1" applyAlignment="1" applyProtection="1">
      <alignment horizontal="center" vertical="center"/>
      <protection hidden="1"/>
    </xf>
    <xf numFmtId="0" fontId="3" fillId="7" borderId="24" xfId="0" applyFont="1" applyFill="1" applyBorder="1" applyAlignment="1" applyProtection="1">
      <alignment horizontal="center" vertical="center" wrapText="1"/>
      <protection hidden="1"/>
    </xf>
    <xf numFmtId="0" fontId="3" fillId="7" borderId="20" xfId="0" applyFont="1" applyFill="1" applyBorder="1" applyAlignment="1" applyProtection="1">
      <alignment horizontal="center" vertical="center" wrapText="1"/>
      <protection hidden="1"/>
    </xf>
    <xf numFmtId="0" fontId="3" fillId="0" borderId="20" xfId="0" applyFont="1" applyBorder="1" applyAlignment="1" applyProtection="1">
      <alignment horizontal="center" vertical="center" wrapText="1"/>
      <protection hidden="1"/>
    </xf>
    <xf numFmtId="0" fontId="3" fillId="0" borderId="24" xfId="0" applyFont="1" applyBorder="1" applyAlignment="1" applyProtection="1">
      <alignment horizontal="center" vertical="center" wrapText="1"/>
      <protection hidden="1"/>
    </xf>
    <xf numFmtId="0" fontId="19" fillId="7" borderId="24" xfId="0" applyFont="1" applyFill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center" vertical="center" wrapText="1"/>
      <protection hidden="1"/>
    </xf>
    <xf numFmtId="0" fontId="19" fillId="0" borderId="29" xfId="0" applyFont="1" applyBorder="1" applyAlignment="1" applyProtection="1">
      <alignment horizontal="center" vertical="center" wrapText="1"/>
      <protection hidden="1"/>
    </xf>
    <xf numFmtId="4" fontId="3" fillId="0" borderId="67" xfId="0" applyNumberFormat="1" applyFont="1" applyBorder="1" applyAlignment="1" applyProtection="1">
      <alignment horizontal="center" vertical="center"/>
      <protection hidden="1"/>
    </xf>
    <xf numFmtId="49" fontId="3" fillId="7" borderId="33" xfId="0" applyNumberFormat="1" applyFont="1" applyFill="1" applyBorder="1" applyAlignment="1" applyProtection="1">
      <alignment horizontal="center" vertical="center"/>
      <protection hidden="1"/>
    </xf>
    <xf numFmtId="49" fontId="3" fillId="7" borderId="26" xfId="0" applyNumberFormat="1" applyFont="1" applyFill="1" applyBorder="1" applyAlignment="1" applyProtection="1">
      <alignment horizontal="center" vertical="center"/>
      <protection hidden="1"/>
    </xf>
    <xf numFmtId="4" fontId="3" fillId="7" borderId="26" xfId="0" applyNumberFormat="1" applyFont="1" applyFill="1" applyBorder="1" applyAlignment="1" applyProtection="1">
      <alignment horizontal="center" vertical="center"/>
      <protection hidden="1"/>
    </xf>
    <xf numFmtId="0" fontId="3" fillId="7" borderId="26" xfId="0" applyFont="1" applyFill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left" vertical="top" wrapText="1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4" fontId="3" fillId="0" borderId="20" xfId="0" applyNumberFormat="1" applyFont="1" applyBorder="1" applyAlignment="1" applyProtection="1">
      <alignment horizontal="center" vertical="center" wrapText="1"/>
      <protection hidden="1"/>
    </xf>
    <xf numFmtId="10" fontId="24" fillId="0" borderId="25" xfId="0" applyNumberFormat="1" applyFont="1" applyBorder="1" applyAlignment="1" applyProtection="1">
      <alignment horizontal="center" vertical="center" wrapText="1"/>
      <protection hidden="1"/>
    </xf>
    <xf numFmtId="0" fontId="19" fillId="0" borderId="20" xfId="0" applyFont="1" applyBorder="1" applyAlignment="1" applyProtection="1">
      <alignment horizontal="center" vertical="center" wrapText="1"/>
      <protection hidden="1"/>
    </xf>
    <xf numFmtId="49" fontId="3" fillId="0" borderId="33" xfId="0" applyNumberFormat="1" applyFont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10" fontId="24" fillId="0" borderId="34" xfId="0" applyNumberFormat="1" applyFont="1" applyBorder="1" applyAlignment="1" applyProtection="1">
      <alignment horizontal="center" vertical="center"/>
      <protection hidden="1"/>
    </xf>
    <xf numFmtId="0" fontId="43" fillId="8" borderId="35" xfId="0" applyFont="1" applyFill="1" applyBorder="1" applyAlignment="1" applyProtection="1">
      <alignment vertical="center"/>
      <protection hidden="1"/>
    </xf>
    <xf numFmtId="0" fontId="43" fillId="8" borderId="10" xfId="0" applyFont="1" applyFill="1" applyBorder="1" applyAlignment="1" applyProtection="1">
      <alignment horizontal="left" vertical="center"/>
      <protection hidden="1"/>
    </xf>
    <xf numFmtId="0" fontId="43" fillId="8" borderId="10" xfId="0" applyFont="1" applyFill="1" applyBorder="1" applyAlignment="1" applyProtection="1">
      <alignment horizontal="center" vertical="center"/>
      <protection hidden="1"/>
    </xf>
    <xf numFmtId="4" fontId="43" fillId="8" borderId="12" xfId="0" applyNumberFormat="1" applyFont="1" applyFill="1" applyBorder="1" applyAlignment="1" applyProtection="1">
      <alignment horizontal="center" vertical="center"/>
      <protection hidden="1"/>
    </xf>
    <xf numFmtId="9" fontId="43" fillId="8" borderId="1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Protection="1">
      <protection hidden="1"/>
    </xf>
    <xf numFmtId="0" fontId="35" fillId="0" borderId="5" xfId="20" applyFont="1" applyProtection="1">
      <protection locked="0"/>
    </xf>
    <xf numFmtId="0" fontId="21" fillId="0" borderId="5" xfId="20" applyFont="1" applyAlignment="1" applyProtection="1">
      <alignment vertical="center"/>
      <protection locked="0"/>
    </xf>
    <xf numFmtId="0" fontId="36" fillId="0" borderId="5" xfId="2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27" fillId="0" borderId="5" xfId="20" applyFont="1" applyAlignment="1" applyProtection="1">
      <alignment vertical="center" wrapText="1"/>
      <protection hidden="1"/>
    </xf>
    <xf numFmtId="167" fontId="38" fillId="0" borderId="63" xfId="20" applyNumberFormat="1" applyFont="1" applyBorder="1" applyAlignment="1" applyProtection="1">
      <alignment horizontal="center" vertical="center" wrapText="1"/>
      <protection hidden="1"/>
    </xf>
    <xf numFmtId="0" fontId="11" fillId="0" borderId="52" xfId="21" applyFont="1" applyBorder="1" applyAlignment="1" applyProtection="1">
      <alignment horizontal="center" vertical="center" wrapText="1"/>
      <protection locked="0"/>
    </xf>
    <xf numFmtId="0" fontId="11" fillId="0" borderId="5" xfId="21" applyFont="1" applyAlignment="1" applyProtection="1">
      <alignment vertical="center" wrapText="1"/>
      <protection locked="0"/>
    </xf>
    <xf numFmtId="0" fontId="3" fillId="0" borderId="5" xfId="21" applyFont="1" applyAlignment="1" applyProtection="1">
      <alignment vertical="center"/>
      <protection locked="0"/>
    </xf>
    <xf numFmtId="0" fontId="31" fillId="0" borderId="5" xfId="21" applyProtection="1">
      <protection locked="0"/>
    </xf>
    <xf numFmtId="0" fontId="3" fillId="0" borderId="70" xfId="0" applyFont="1" applyBorder="1" applyAlignment="1" applyProtection="1">
      <alignment vertical="center" wrapText="1"/>
      <protection locked="0"/>
    </xf>
    <xf numFmtId="0" fontId="53" fillId="0" borderId="5" xfId="20" applyFont="1" applyAlignment="1" applyProtection="1">
      <alignment vertical="center"/>
      <protection locked="0"/>
    </xf>
    <xf numFmtId="4" fontId="38" fillId="0" borderId="5" xfId="20" applyNumberFormat="1" applyFont="1" applyAlignment="1" applyProtection="1">
      <alignment horizontal="center" vertical="center" wrapText="1"/>
      <protection locked="0"/>
    </xf>
    <xf numFmtId="0" fontId="15" fillId="0" borderId="5" xfId="21" applyFont="1" applyAlignment="1" applyProtection="1">
      <alignment vertical="center"/>
      <protection locked="0"/>
    </xf>
    <xf numFmtId="0" fontId="10" fillId="0" borderId="5" xfId="21" applyFont="1" applyAlignment="1" applyProtection="1">
      <alignment horizontal="center" vertical="center"/>
      <protection locked="0"/>
    </xf>
    <xf numFmtId="0" fontId="3" fillId="0" borderId="5" xfId="21" applyFont="1" applyAlignment="1" applyProtection="1">
      <alignment horizontal="center" vertical="center"/>
      <protection locked="0"/>
    </xf>
    <xf numFmtId="165" fontId="10" fillId="0" borderId="5" xfId="21" applyNumberFormat="1" applyFont="1" applyAlignment="1" applyProtection="1">
      <alignment horizontal="center" vertical="center"/>
      <protection locked="0"/>
    </xf>
    <xf numFmtId="0" fontId="27" fillId="0" borderId="63" xfId="20" applyFont="1" applyBorder="1" applyAlignment="1" applyProtection="1">
      <alignment vertical="center"/>
      <protection hidden="1"/>
    </xf>
    <xf numFmtId="0" fontId="27" fillId="0" borderId="63" xfId="20" applyFont="1" applyBorder="1" applyAlignment="1" applyProtection="1">
      <alignment horizontal="left" vertical="center" wrapText="1"/>
      <protection hidden="1"/>
    </xf>
    <xf numFmtId="0" fontId="38" fillId="0" borderId="64" xfId="20" applyFont="1" applyBorder="1" applyAlignment="1" applyProtection="1">
      <alignment horizontal="left" vertical="center" wrapText="1"/>
      <protection hidden="1"/>
    </xf>
    <xf numFmtId="0" fontId="38" fillId="0" borderId="65" xfId="20" applyFont="1" applyBorder="1" applyAlignment="1" applyProtection="1">
      <alignment horizontal="center" vertical="center" wrapText="1"/>
      <protection hidden="1"/>
    </xf>
    <xf numFmtId="0" fontId="27" fillId="0" borderId="65" xfId="20" applyFont="1" applyBorder="1" applyAlignment="1" applyProtection="1">
      <alignment horizontal="left" vertical="center" wrapText="1"/>
      <protection hidden="1"/>
    </xf>
    <xf numFmtId="0" fontId="27" fillId="0" borderId="66" xfId="20" applyFont="1" applyBorder="1" applyAlignment="1" applyProtection="1">
      <alignment horizontal="left" vertical="center" wrapText="1"/>
      <protection hidden="1"/>
    </xf>
    <xf numFmtId="0" fontId="9" fillId="2" borderId="46" xfId="21" applyFont="1" applyFill="1" applyBorder="1" applyAlignment="1" applyProtection="1">
      <alignment horizontal="center" vertical="center" wrapText="1"/>
      <protection hidden="1"/>
    </xf>
    <xf numFmtId="0" fontId="9" fillId="2" borderId="38" xfId="21" applyFont="1" applyFill="1" applyBorder="1" applyAlignment="1" applyProtection="1">
      <alignment horizontal="center" vertical="center" wrapText="1"/>
      <protection hidden="1"/>
    </xf>
    <xf numFmtId="165" fontId="14" fillId="2" borderId="46" xfId="21" applyNumberFormat="1" applyFont="1" applyFill="1" applyBorder="1" applyAlignment="1" applyProtection="1">
      <alignment horizontal="center" vertical="center" wrapText="1"/>
      <protection hidden="1"/>
    </xf>
    <xf numFmtId="168" fontId="6" fillId="6" borderId="40" xfId="21" applyNumberFormat="1" applyFont="1" applyFill="1" applyBorder="1" applyAlignment="1" applyProtection="1">
      <alignment horizontal="center" vertical="center" wrapText="1"/>
      <protection hidden="1"/>
    </xf>
    <xf numFmtId="0" fontId="6" fillId="6" borderId="31" xfId="21" applyFont="1" applyFill="1" applyBorder="1" applyAlignment="1" applyProtection="1">
      <alignment horizontal="center" vertical="center" wrapText="1"/>
      <protection hidden="1"/>
    </xf>
    <xf numFmtId="166" fontId="10" fillId="6" borderId="24" xfId="21" applyNumberFormat="1" applyFont="1" applyFill="1" applyBorder="1" applyAlignment="1" applyProtection="1">
      <alignment horizontal="center" vertical="center" wrapText="1"/>
      <protection hidden="1"/>
    </xf>
    <xf numFmtId="10" fontId="6" fillId="6" borderId="25" xfId="21" applyNumberFormat="1" applyFont="1" applyFill="1" applyBorder="1" applyAlignment="1" applyProtection="1">
      <alignment horizontal="center" vertical="center" wrapText="1"/>
      <protection hidden="1"/>
    </xf>
    <xf numFmtId="166" fontId="16" fillId="2" borderId="42" xfId="21" applyNumberFormat="1" applyFont="1" applyFill="1" applyBorder="1" applyAlignment="1" applyProtection="1">
      <alignment horizontal="center" vertical="center" wrapText="1"/>
      <protection hidden="1"/>
    </xf>
    <xf numFmtId="9" fontId="14" fillId="2" borderId="42" xfId="21" applyNumberFormat="1" applyFont="1" applyFill="1" applyBorder="1" applyAlignment="1" applyProtection="1">
      <alignment horizontal="center" vertical="center" wrapText="1"/>
      <protection hidden="1"/>
    </xf>
    <xf numFmtId="0" fontId="35" fillId="0" borderId="60" xfId="20" applyFont="1" applyBorder="1" applyProtection="1">
      <protection locked="0"/>
    </xf>
    <xf numFmtId="0" fontId="42" fillId="0" borderId="62" xfId="20" applyFont="1" applyBorder="1" applyAlignment="1" applyProtection="1">
      <alignment vertical="center"/>
      <protection locked="0"/>
    </xf>
    <xf numFmtId="0" fontId="41" fillId="0" borderId="5" xfId="20" applyFont="1" applyAlignment="1" applyProtection="1">
      <alignment vertical="center"/>
      <protection locked="0"/>
    </xf>
    <xf numFmtId="0" fontId="47" fillId="0" borderId="5" xfId="20" applyFont="1" applyAlignment="1" applyProtection="1">
      <alignment vertical="center"/>
      <protection locked="0"/>
    </xf>
    <xf numFmtId="0" fontId="42" fillId="0" borderId="64" xfId="20" applyFont="1" applyBorder="1" applyAlignment="1" applyProtection="1">
      <alignment vertical="center"/>
      <protection locked="0"/>
    </xf>
    <xf numFmtId="0" fontId="42" fillId="0" borderId="65" xfId="20" applyFont="1" applyBorder="1" applyAlignment="1" applyProtection="1">
      <alignment vertical="center"/>
      <protection locked="0"/>
    </xf>
    <xf numFmtId="0" fontId="41" fillId="0" borderId="65" xfId="20" applyFont="1" applyBorder="1" applyAlignment="1" applyProtection="1">
      <alignment horizontal="center" vertical="center" wrapText="1"/>
      <protection locked="0"/>
    </xf>
    <xf numFmtId="0" fontId="0" fillId="0" borderId="65" xfId="0" applyBorder="1" applyProtection="1">
      <protection locked="0"/>
    </xf>
    <xf numFmtId="0" fontId="11" fillId="0" borderId="0" xfId="0" applyFont="1" applyAlignment="1" applyProtection="1">
      <alignment vertical="center" wrapText="1"/>
      <protection locked="0"/>
    </xf>
    <xf numFmtId="10" fontId="3" fillId="0" borderId="0" xfId="0" applyNumberFormat="1" applyFont="1" applyProtection="1">
      <protection locked="0"/>
    </xf>
    <xf numFmtId="167" fontId="3" fillId="0" borderId="0" xfId="0" applyNumberFormat="1" applyFont="1" applyProtection="1">
      <protection locked="0"/>
    </xf>
    <xf numFmtId="170" fontId="3" fillId="0" borderId="0" xfId="0" applyNumberFormat="1" applyFont="1" applyProtection="1">
      <protection locked="0"/>
    </xf>
    <xf numFmtId="164" fontId="3" fillId="0" borderId="38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170" fontId="3" fillId="0" borderId="0" xfId="0" applyNumberFormat="1" applyFont="1" applyAlignment="1" applyProtection="1">
      <alignment horizontal="center"/>
      <protection locked="0"/>
    </xf>
    <xf numFmtId="0" fontId="45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41" fillId="0" borderId="5" xfId="20" applyFont="1" applyAlignment="1" applyProtection="1">
      <alignment horizontal="center" vertical="center"/>
      <protection locked="0"/>
    </xf>
    <xf numFmtId="0" fontId="49" fillId="0" borderId="5" xfId="20" applyFont="1" applyAlignment="1" applyProtection="1">
      <alignment horizontal="center" vertical="center"/>
      <protection locked="0"/>
    </xf>
    <xf numFmtId="0" fontId="41" fillId="0" borderId="62" xfId="20" applyFont="1" applyBorder="1" applyAlignment="1" applyProtection="1">
      <alignment vertical="center" wrapText="1"/>
      <protection hidden="1"/>
    </xf>
    <xf numFmtId="0" fontId="41" fillId="0" borderId="5" xfId="20" applyFont="1" applyAlignment="1" applyProtection="1">
      <alignment horizontal="left" vertical="center" wrapText="1"/>
      <protection hidden="1"/>
    </xf>
    <xf numFmtId="0" fontId="41" fillId="0" borderId="5" xfId="20" applyFont="1" applyAlignment="1" applyProtection="1">
      <alignment horizontal="center" vertical="center" wrapText="1"/>
      <protection hidden="1"/>
    </xf>
    <xf numFmtId="0" fontId="49" fillId="0" borderId="5" xfId="20" applyFont="1" applyAlignment="1" applyProtection="1">
      <alignment vertical="center"/>
      <protection hidden="1"/>
    </xf>
    <xf numFmtId="0" fontId="41" fillId="0" borderId="62" xfId="20" applyFont="1" applyBorder="1" applyAlignment="1" applyProtection="1">
      <alignment horizontal="left" vertical="center"/>
      <protection hidden="1"/>
    </xf>
    <xf numFmtId="0" fontId="41" fillId="0" borderId="62" xfId="20" applyFont="1" applyBorder="1" applyAlignment="1" applyProtection="1">
      <alignment vertical="center"/>
      <protection hidden="1"/>
    </xf>
    <xf numFmtId="0" fontId="41" fillId="0" borderId="5" xfId="20" applyFont="1" applyAlignment="1" applyProtection="1">
      <alignment horizontal="left" vertical="center"/>
      <protection hidden="1"/>
    </xf>
    <xf numFmtId="172" fontId="41" fillId="0" borderId="5" xfId="19" applyNumberFormat="1" applyFont="1" applyFill="1" applyBorder="1" applyAlignment="1" applyProtection="1">
      <alignment horizontal="center" vertical="center" wrapText="1"/>
      <protection hidden="1"/>
    </xf>
    <xf numFmtId="0" fontId="41" fillId="0" borderId="5" xfId="20" applyFont="1" applyAlignment="1" applyProtection="1">
      <alignment vertical="center"/>
      <protection hidden="1"/>
    </xf>
    <xf numFmtId="4" fontId="41" fillId="0" borderId="5" xfId="20" applyNumberFormat="1" applyFont="1" applyAlignment="1" applyProtection="1">
      <alignment horizontal="center" vertical="center" wrapText="1"/>
      <protection hidden="1"/>
    </xf>
    <xf numFmtId="0" fontId="42" fillId="0" borderId="0" xfId="0" applyFont="1" applyProtection="1">
      <protection hidden="1"/>
    </xf>
    <xf numFmtId="167" fontId="41" fillId="0" borderId="5" xfId="20" applyNumberFormat="1" applyFont="1" applyAlignment="1" applyProtection="1">
      <alignment horizontal="center" vertical="center" wrapText="1"/>
      <protection hidden="1"/>
    </xf>
    <xf numFmtId="0" fontId="50" fillId="2" borderId="45" xfId="0" applyFont="1" applyFill="1" applyBorder="1" applyAlignment="1" applyProtection="1">
      <alignment horizontal="center" vertical="center"/>
      <protection hidden="1"/>
    </xf>
    <xf numFmtId="0" fontId="50" fillId="2" borderId="50" xfId="0" applyFont="1" applyFill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vertical="center"/>
      <protection hidden="1"/>
    </xf>
    <xf numFmtId="49" fontId="11" fillId="0" borderId="11" xfId="0" applyNumberFormat="1" applyFont="1" applyBorder="1" applyAlignment="1" applyProtection="1">
      <alignment horizontal="center"/>
      <protection hidden="1"/>
    </xf>
    <xf numFmtId="0" fontId="6" fillId="0" borderId="11" xfId="0" applyFont="1" applyBorder="1" applyAlignment="1" applyProtection="1">
      <alignment horizontal="center"/>
      <protection hidden="1"/>
    </xf>
    <xf numFmtId="10" fontId="4" fillId="0" borderId="11" xfId="0" applyNumberFormat="1" applyFont="1" applyBorder="1" applyAlignment="1" applyProtection="1">
      <alignment horizontal="center" vertical="center"/>
      <protection hidden="1"/>
    </xf>
    <xf numFmtId="10" fontId="4" fillId="0" borderId="11" xfId="0" applyNumberFormat="1" applyFont="1" applyBorder="1" applyAlignment="1" applyProtection="1">
      <alignment horizontal="center"/>
      <protection hidden="1"/>
    </xf>
    <xf numFmtId="0" fontId="35" fillId="0" borderId="63" xfId="20" applyFont="1" applyBorder="1" applyProtection="1">
      <protection locked="0"/>
    </xf>
    <xf numFmtId="0" fontId="0" fillId="0" borderId="65" xfId="20" applyFont="1" applyBorder="1" applyAlignment="1" applyProtection="1">
      <alignment horizontal="center" vertical="center"/>
      <protection locked="0"/>
    </xf>
    <xf numFmtId="0" fontId="37" fillId="0" borderId="66" xfId="20" applyFont="1" applyBorder="1" applyAlignment="1" applyProtection="1">
      <alignment horizontal="left" vertical="center"/>
      <protection locked="0"/>
    </xf>
    <xf numFmtId="0" fontId="0" fillId="0" borderId="5" xfId="20" applyFont="1" applyAlignment="1" applyProtection="1">
      <alignment vertical="center"/>
      <protection locked="0"/>
    </xf>
    <xf numFmtId="0" fontId="42" fillId="0" borderId="65" xfId="20" applyFont="1" applyBorder="1" applyAlignment="1" applyProtection="1">
      <alignment horizontal="center" vertical="center"/>
      <protection locked="0"/>
    </xf>
    <xf numFmtId="0" fontId="48" fillId="0" borderId="65" xfId="20" applyFont="1" applyBorder="1" applyAlignment="1" applyProtection="1">
      <alignment horizontal="left" vertical="center"/>
      <protection locked="0"/>
    </xf>
    <xf numFmtId="4" fontId="41" fillId="0" borderId="65" xfId="20" applyNumberFormat="1" applyFont="1" applyBorder="1" applyAlignment="1" applyProtection="1">
      <alignment horizontal="center" vertical="center" wrapText="1"/>
      <protection locked="0"/>
    </xf>
    <xf numFmtId="0" fontId="54" fillId="0" borderId="0" xfId="0" applyFont="1" applyProtection="1">
      <protection locked="0"/>
    </xf>
    <xf numFmtId="0" fontId="19" fillId="7" borderId="20" xfId="0" applyFont="1" applyFill="1" applyBorder="1" applyAlignment="1" applyProtection="1">
      <alignment horizontal="center" vertical="center" wrapText="1"/>
      <protection hidden="1"/>
    </xf>
    <xf numFmtId="166" fontId="10" fillId="6" borderId="71" xfId="21" applyNumberFormat="1" applyFont="1" applyFill="1" applyBorder="1" applyAlignment="1" applyProtection="1">
      <alignment horizontal="center" vertical="center" wrapText="1"/>
      <protection hidden="1"/>
    </xf>
    <xf numFmtId="2" fontId="0" fillId="0" borderId="24" xfId="0" applyNumberFormat="1" applyBorder="1" applyAlignment="1" applyProtection="1">
      <alignment horizontal="center" vertical="center"/>
      <protection hidden="1"/>
    </xf>
    <xf numFmtId="4" fontId="3" fillId="0" borderId="24" xfId="0" applyNumberFormat="1" applyFont="1" applyBorder="1" applyAlignment="1" applyProtection="1">
      <alignment horizontal="center" vertical="center" wrapText="1"/>
      <protection hidden="1"/>
    </xf>
    <xf numFmtId="4" fontId="3" fillId="0" borderId="27" xfId="0" applyNumberFormat="1" applyFont="1" applyBorder="1" applyAlignment="1" applyProtection="1">
      <alignment horizontal="center" vertical="center" wrapText="1"/>
      <protection hidden="1"/>
    </xf>
    <xf numFmtId="4" fontId="3" fillId="0" borderId="67" xfId="0" applyNumberFormat="1" applyFont="1" applyBorder="1" applyAlignment="1" applyProtection="1">
      <alignment horizontal="center" vertical="center" wrapText="1"/>
      <protection hidden="1"/>
    </xf>
    <xf numFmtId="174" fontId="38" fillId="0" borderId="62" xfId="20" applyNumberFormat="1" applyFont="1" applyBorder="1" applyAlignment="1" applyProtection="1">
      <alignment horizontal="right" vertical="center" wrapText="1"/>
      <protection locked="0"/>
    </xf>
    <xf numFmtId="0" fontId="57" fillId="0" borderId="5" xfId="20" applyFont="1" applyAlignment="1" applyProtection="1">
      <alignment vertical="center"/>
      <protection locked="0"/>
    </xf>
    <xf numFmtId="0" fontId="56" fillId="0" borderId="60" xfId="20" applyFont="1" applyBorder="1" applyProtection="1">
      <protection locked="0"/>
    </xf>
    <xf numFmtId="0" fontId="19" fillId="7" borderId="26" xfId="0" applyFont="1" applyFill="1" applyBorder="1" applyAlignment="1" applyProtection="1">
      <alignment horizontal="center" vertical="center"/>
      <protection hidden="1"/>
    </xf>
    <xf numFmtId="0" fontId="11" fillId="0" borderId="13" xfId="0" applyFont="1" applyBorder="1" applyAlignment="1" applyProtection="1">
      <alignment horizontal="centerContinuous" vertical="center"/>
      <protection hidden="1"/>
    </xf>
    <xf numFmtId="0" fontId="7" fillId="0" borderId="14" xfId="0" applyFont="1" applyBorder="1" applyAlignment="1" applyProtection="1">
      <alignment horizontal="centerContinuous"/>
      <protection hidden="1"/>
    </xf>
    <xf numFmtId="49" fontId="3" fillId="0" borderId="72" xfId="0" applyNumberFormat="1" applyFont="1" applyBorder="1" applyAlignment="1" applyProtection="1">
      <alignment horizontal="center" vertical="center"/>
      <protection hidden="1"/>
    </xf>
    <xf numFmtId="0" fontId="3" fillId="7" borderId="73" xfId="0" applyFont="1" applyFill="1" applyBorder="1" applyAlignment="1" applyProtection="1">
      <alignment horizontal="center" vertical="center"/>
      <protection hidden="1"/>
    </xf>
    <xf numFmtId="0" fontId="3" fillId="7" borderId="72" xfId="0" applyFont="1" applyFill="1" applyBorder="1" applyAlignment="1" applyProtection="1">
      <alignment horizontal="center" vertical="center" wrapText="1"/>
      <protection hidden="1"/>
    </xf>
    <xf numFmtId="0" fontId="3" fillId="7" borderId="74" xfId="0" applyFont="1" applyFill="1" applyBorder="1" applyAlignment="1" applyProtection="1">
      <alignment horizontal="center" vertical="center" wrapText="1"/>
      <protection hidden="1"/>
    </xf>
    <xf numFmtId="0" fontId="3" fillId="7" borderId="75" xfId="0" applyFont="1" applyFill="1" applyBorder="1" applyAlignment="1" applyProtection="1">
      <alignment horizontal="center" vertical="center" wrapText="1"/>
      <protection hidden="1"/>
    </xf>
    <xf numFmtId="0" fontId="3" fillId="7" borderId="67" xfId="0" applyFont="1" applyFill="1" applyBorder="1" applyAlignment="1" applyProtection="1">
      <alignment horizontal="center" vertical="center"/>
      <protection hidden="1"/>
    </xf>
    <xf numFmtId="49" fontId="3" fillId="7" borderId="76" xfId="0" applyNumberFormat="1" applyFont="1" applyFill="1" applyBorder="1" applyAlignment="1" applyProtection="1">
      <alignment horizontal="center" vertical="center"/>
      <protection hidden="1"/>
    </xf>
    <xf numFmtId="0" fontId="19" fillId="7" borderId="76" xfId="0" applyFont="1" applyFill="1" applyBorder="1" applyAlignment="1" applyProtection="1">
      <alignment horizontal="center" vertical="center"/>
      <protection hidden="1"/>
    </xf>
    <xf numFmtId="0" fontId="3" fillId="7" borderId="76" xfId="0" applyFont="1" applyFill="1" applyBorder="1" applyAlignment="1" applyProtection="1">
      <alignment horizontal="left" vertical="center" wrapText="1"/>
      <protection hidden="1"/>
    </xf>
    <xf numFmtId="4" fontId="3" fillId="7" borderId="76" xfId="0" applyNumberFormat="1" applyFont="1" applyFill="1" applyBorder="1" applyAlignment="1" applyProtection="1">
      <alignment horizontal="center" vertical="center"/>
      <protection hidden="1"/>
    </xf>
    <xf numFmtId="49" fontId="3" fillId="7" borderId="77" xfId="0" applyNumberFormat="1" applyFont="1" applyFill="1" applyBorder="1" applyAlignment="1" applyProtection="1">
      <alignment horizontal="center" vertical="center"/>
      <protection hidden="1"/>
    </xf>
    <xf numFmtId="0" fontId="19" fillId="7" borderId="77" xfId="0" applyFont="1" applyFill="1" applyBorder="1" applyAlignment="1" applyProtection="1">
      <alignment horizontal="center" vertical="center"/>
      <protection hidden="1"/>
    </xf>
    <xf numFmtId="0" fontId="3" fillId="7" borderId="77" xfId="0" applyFont="1" applyFill="1" applyBorder="1" applyAlignment="1" applyProtection="1">
      <alignment horizontal="left" vertical="center" wrapText="1"/>
      <protection hidden="1"/>
    </xf>
    <xf numFmtId="4" fontId="3" fillId="7" borderId="77" xfId="0" applyNumberFormat="1" applyFont="1" applyFill="1" applyBorder="1" applyAlignment="1" applyProtection="1">
      <alignment horizontal="center" vertical="center"/>
      <protection hidden="1"/>
    </xf>
    <xf numFmtId="49" fontId="3" fillId="7" borderId="78" xfId="0" applyNumberFormat="1" applyFont="1" applyFill="1" applyBorder="1" applyAlignment="1" applyProtection="1">
      <alignment horizontal="center" vertical="center"/>
      <protection hidden="1"/>
    </xf>
    <xf numFmtId="49" fontId="3" fillId="7" borderId="79" xfId="0" applyNumberFormat="1" applyFont="1" applyFill="1" applyBorder="1" applyAlignment="1" applyProtection="1">
      <alignment horizontal="center" vertical="center"/>
      <protection hidden="1"/>
    </xf>
    <xf numFmtId="0" fontId="19" fillId="7" borderId="80" xfId="0" applyFont="1" applyFill="1" applyBorder="1" applyAlignment="1" applyProtection="1">
      <alignment horizontal="center" vertical="center"/>
      <protection hidden="1"/>
    </xf>
    <xf numFmtId="4" fontId="3" fillId="0" borderId="77" xfId="0" applyNumberFormat="1" applyFont="1" applyBorder="1" applyAlignment="1" applyProtection="1">
      <alignment horizontal="center" vertical="center" wrapText="1"/>
      <protection hidden="1"/>
    </xf>
    <xf numFmtId="0" fontId="19" fillId="7" borderId="79" xfId="0" applyFont="1" applyFill="1" applyBorder="1" applyAlignment="1" applyProtection="1">
      <alignment horizontal="center" vertical="center"/>
      <protection hidden="1"/>
    </xf>
    <xf numFmtId="0" fontId="3" fillId="7" borderId="79" xfId="0" applyFont="1" applyFill="1" applyBorder="1" applyAlignment="1" applyProtection="1">
      <alignment horizontal="left" vertical="center" wrapText="1"/>
      <protection hidden="1"/>
    </xf>
    <xf numFmtId="4" fontId="3" fillId="7" borderId="79" xfId="0" applyNumberFormat="1" applyFont="1" applyFill="1" applyBorder="1" applyAlignment="1" applyProtection="1">
      <alignment horizontal="center" vertical="center"/>
      <protection hidden="1"/>
    </xf>
    <xf numFmtId="4" fontId="3" fillId="0" borderId="79" xfId="0" applyNumberFormat="1" applyFont="1" applyBorder="1" applyAlignment="1" applyProtection="1">
      <alignment horizontal="center" vertical="center" wrapText="1"/>
      <protection hidden="1"/>
    </xf>
    <xf numFmtId="4" fontId="3" fillId="0" borderId="73" xfId="0" applyNumberFormat="1" applyFont="1" applyBorder="1" applyAlignment="1" applyProtection="1">
      <alignment horizontal="center" vertical="center" wrapText="1"/>
      <protection hidden="1"/>
    </xf>
    <xf numFmtId="0" fontId="3" fillId="7" borderId="81" xfId="0" applyFont="1" applyFill="1" applyBorder="1" applyAlignment="1" applyProtection="1">
      <alignment horizontal="center" vertical="center" wrapText="1"/>
      <protection hidden="1"/>
    </xf>
    <xf numFmtId="49" fontId="3" fillId="7" borderId="82" xfId="0" applyNumberFormat="1" applyFont="1" applyFill="1" applyBorder="1" applyAlignment="1" applyProtection="1">
      <alignment horizontal="center" vertical="center"/>
      <protection hidden="1"/>
    </xf>
    <xf numFmtId="0" fontId="19" fillId="7" borderId="81" xfId="0" applyFont="1" applyFill="1" applyBorder="1" applyAlignment="1" applyProtection="1">
      <alignment horizontal="center" vertical="center"/>
      <protection hidden="1"/>
    </xf>
    <xf numFmtId="0" fontId="7" fillId="0" borderId="83" xfId="0" applyFont="1" applyBorder="1" applyAlignment="1" applyProtection="1">
      <alignment horizontal="centerContinuous"/>
      <protection hidden="1"/>
    </xf>
    <xf numFmtId="0" fontId="11" fillId="0" borderId="84" xfId="0" applyFont="1" applyBorder="1" applyAlignment="1" applyProtection="1">
      <alignment horizontal="centerContinuous" vertical="center"/>
      <protection hidden="1"/>
    </xf>
    <xf numFmtId="0" fontId="3" fillId="7" borderId="85" xfId="0" applyFont="1" applyFill="1" applyBorder="1" applyAlignment="1" applyProtection="1">
      <alignment horizontal="center" vertical="center" wrapText="1"/>
      <protection hidden="1"/>
    </xf>
    <xf numFmtId="49" fontId="3" fillId="7" borderId="81" xfId="0" applyNumberFormat="1" applyFont="1" applyFill="1" applyBorder="1" applyAlignment="1" applyProtection="1">
      <alignment horizontal="center" vertical="center"/>
      <protection hidden="1"/>
    </xf>
    <xf numFmtId="0" fontId="3" fillId="7" borderId="81" xfId="0" applyFont="1" applyFill="1" applyBorder="1" applyAlignment="1" applyProtection="1">
      <alignment horizontal="left" vertical="center" wrapText="1"/>
      <protection hidden="1"/>
    </xf>
    <xf numFmtId="4" fontId="3" fillId="7" borderId="81" xfId="0" applyNumberFormat="1" applyFont="1" applyFill="1" applyBorder="1" applyAlignment="1" applyProtection="1">
      <alignment horizontal="center" vertical="center"/>
      <protection hidden="1"/>
    </xf>
    <xf numFmtId="4" fontId="3" fillId="0" borderId="81" xfId="0" applyNumberFormat="1" applyFont="1" applyBorder="1" applyAlignment="1" applyProtection="1">
      <alignment horizontal="center" vertical="center" wrapText="1"/>
      <protection hidden="1"/>
    </xf>
    <xf numFmtId="10" fontId="24" fillId="7" borderId="86" xfId="0" applyNumberFormat="1" applyFont="1" applyFill="1" applyBorder="1" applyAlignment="1" applyProtection="1">
      <alignment horizontal="center" vertical="center"/>
      <protection hidden="1"/>
    </xf>
    <xf numFmtId="49" fontId="3" fillId="7" borderId="87" xfId="0" applyNumberFormat="1" applyFont="1" applyFill="1" applyBorder="1" applyAlignment="1" applyProtection="1">
      <alignment horizontal="center" vertical="center"/>
      <protection hidden="1"/>
    </xf>
    <xf numFmtId="49" fontId="3" fillId="7" borderId="88" xfId="0" applyNumberFormat="1" applyFont="1" applyFill="1" applyBorder="1" applyAlignment="1" applyProtection="1">
      <alignment horizontal="center" vertical="center"/>
      <protection hidden="1"/>
    </xf>
    <xf numFmtId="0" fontId="19" fillId="7" borderId="88" xfId="0" applyFont="1" applyFill="1" applyBorder="1" applyAlignment="1" applyProtection="1">
      <alignment horizontal="center" vertical="center"/>
      <protection hidden="1"/>
    </xf>
    <xf numFmtId="0" fontId="3" fillId="7" borderId="88" xfId="0" applyFont="1" applyFill="1" applyBorder="1" applyAlignment="1" applyProtection="1">
      <alignment horizontal="left" vertical="center" wrapText="1"/>
      <protection hidden="1"/>
    </xf>
    <xf numFmtId="4" fontId="3" fillId="7" borderId="88" xfId="0" applyNumberFormat="1" applyFont="1" applyFill="1" applyBorder="1" applyAlignment="1" applyProtection="1">
      <alignment horizontal="center" vertical="center"/>
      <protection hidden="1"/>
    </xf>
    <xf numFmtId="0" fontId="3" fillId="0" borderId="81" xfId="0" applyFont="1" applyBorder="1" applyAlignment="1" applyProtection="1">
      <alignment horizontal="left" vertical="center" wrapText="1"/>
      <protection hidden="1"/>
    </xf>
    <xf numFmtId="10" fontId="24" fillId="0" borderId="86" xfId="0" applyNumberFormat="1" applyFont="1" applyBorder="1" applyAlignment="1" applyProtection="1">
      <alignment horizontal="center" vertical="center"/>
      <protection hidden="1"/>
    </xf>
    <xf numFmtId="0" fontId="19" fillId="0" borderId="88" xfId="0" applyFont="1" applyBorder="1" applyAlignment="1" applyProtection="1">
      <alignment horizontal="center" vertical="center"/>
      <protection hidden="1"/>
    </xf>
    <xf numFmtId="0" fontId="3" fillId="7" borderId="73" xfId="0" applyFont="1" applyFill="1" applyBorder="1" applyAlignment="1" applyProtection="1">
      <alignment horizontal="left" vertical="center" wrapText="1"/>
      <protection hidden="1"/>
    </xf>
    <xf numFmtId="4" fontId="3" fillId="7" borderId="73" xfId="0" applyNumberFormat="1" applyFont="1" applyFill="1" applyBorder="1" applyAlignment="1" applyProtection="1">
      <alignment horizontal="center" vertical="center"/>
      <protection hidden="1"/>
    </xf>
    <xf numFmtId="49" fontId="3" fillId="7" borderId="93" xfId="0" applyNumberFormat="1" applyFont="1" applyFill="1" applyBorder="1" applyAlignment="1" applyProtection="1">
      <alignment horizontal="center" vertical="center"/>
      <protection hidden="1"/>
    </xf>
    <xf numFmtId="49" fontId="3" fillId="7" borderId="94" xfId="0" applyNumberFormat="1" applyFont="1" applyFill="1" applyBorder="1" applyAlignment="1" applyProtection="1">
      <alignment horizontal="center" vertical="center"/>
      <protection hidden="1"/>
    </xf>
    <xf numFmtId="49" fontId="3" fillId="7" borderId="95" xfId="0" applyNumberFormat="1" applyFont="1" applyFill="1" applyBorder="1" applyAlignment="1" applyProtection="1">
      <alignment horizontal="center" vertical="center"/>
      <protection hidden="1"/>
    </xf>
    <xf numFmtId="0" fontId="19" fillId="7" borderId="96" xfId="0" applyFont="1" applyFill="1" applyBorder="1" applyAlignment="1" applyProtection="1">
      <alignment horizontal="center" vertical="center"/>
      <protection hidden="1"/>
    </xf>
    <xf numFmtId="0" fontId="19" fillId="7" borderId="97" xfId="0" applyFont="1" applyFill="1" applyBorder="1" applyAlignment="1" applyProtection="1">
      <alignment horizontal="center" vertical="center"/>
      <protection hidden="1"/>
    </xf>
    <xf numFmtId="166" fontId="11" fillId="0" borderId="16" xfId="0" applyNumberFormat="1" applyFont="1" applyBorder="1" applyAlignment="1" applyProtection="1">
      <alignment horizontal="centerContinuous" vertical="center"/>
      <protection hidden="1"/>
    </xf>
    <xf numFmtId="0" fontId="7" fillId="0" borderId="17" xfId="0" applyFont="1" applyBorder="1" applyAlignment="1" applyProtection="1">
      <alignment horizontal="centerContinuous"/>
      <protection hidden="1"/>
    </xf>
    <xf numFmtId="0" fontId="7" fillId="0" borderId="99" xfId="0" applyFont="1" applyBorder="1" applyAlignment="1" applyProtection="1">
      <alignment horizontal="centerContinuous"/>
      <protection hidden="1"/>
    </xf>
    <xf numFmtId="166" fontId="11" fillId="0" borderId="98" xfId="0" applyNumberFormat="1" applyFont="1" applyBorder="1" applyAlignment="1" applyProtection="1">
      <alignment horizontal="centerContinuous" vertical="center"/>
      <protection hidden="1"/>
    </xf>
    <xf numFmtId="4" fontId="3" fillId="7" borderId="92" xfId="0" applyNumberFormat="1" applyFont="1" applyFill="1" applyBorder="1" applyAlignment="1" applyProtection="1">
      <alignment horizontal="center" vertical="center"/>
      <protection hidden="1"/>
    </xf>
    <xf numFmtId="166" fontId="6" fillId="3" borderId="11" xfId="0" applyNumberFormat="1" applyFont="1" applyFill="1" applyBorder="1" applyAlignment="1" applyProtection="1">
      <alignment horizontal="centerContinuous" vertical="center" wrapText="1"/>
      <protection hidden="1"/>
    </xf>
    <xf numFmtId="168" fontId="6" fillId="3" borderId="9" xfId="0" applyNumberFormat="1" applyFont="1" applyFill="1" applyBorder="1" applyAlignment="1" applyProtection="1">
      <alignment horizontal="centerContinuous" vertical="center" wrapText="1"/>
      <protection hidden="1"/>
    </xf>
    <xf numFmtId="168" fontId="6" fillId="3" borderId="10" xfId="0" applyNumberFormat="1" applyFont="1" applyFill="1" applyBorder="1" applyAlignment="1" applyProtection="1">
      <alignment horizontal="centerContinuous" vertical="center" wrapText="1"/>
      <protection hidden="1"/>
    </xf>
    <xf numFmtId="10" fontId="29" fillId="0" borderId="89" xfId="0" applyNumberFormat="1" applyFont="1" applyBorder="1" applyAlignment="1" applyProtection="1">
      <alignment horizontal="center" vertical="center" wrapText="1"/>
      <protection hidden="1"/>
    </xf>
    <xf numFmtId="0" fontId="27" fillId="0" borderId="5" xfId="20" applyFont="1" applyAlignment="1" applyProtection="1">
      <alignment horizontal="centerContinuous" vertical="center" wrapText="1"/>
      <protection hidden="1"/>
    </xf>
    <xf numFmtId="0" fontId="3" fillId="7" borderId="81" xfId="0" applyFont="1" applyFill="1" applyBorder="1" applyAlignment="1" applyProtection="1">
      <alignment horizontal="center" vertical="center"/>
      <protection hidden="1"/>
    </xf>
    <xf numFmtId="0" fontId="3" fillId="7" borderId="100" xfId="0" applyFont="1" applyFill="1" applyBorder="1" applyAlignment="1" applyProtection="1">
      <alignment horizontal="center" vertical="center"/>
      <protection hidden="1"/>
    </xf>
    <xf numFmtId="0" fontId="19" fillId="7" borderId="101" xfId="0" applyFont="1" applyFill="1" applyBorder="1" applyAlignment="1" applyProtection="1">
      <alignment horizontal="center" vertical="center"/>
      <protection hidden="1"/>
    </xf>
    <xf numFmtId="0" fontId="19" fillId="7" borderId="102" xfId="0" applyFont="1" applyFill="1" applyBorder="1" applyAlignment="1" applyProtection="1">
      <alignment horizontal="center" vertical="center"/>
      <protection hidden="1"/>
    </xf>
    <xf numFmtId="0" fontId="3" fillId="7" borderId="101" xfId="0" applyFont="1" applyFill="1" applyBorder="1" applyAlignment="1" applyProtection="1">
      <alignment horizontal="left" vertical="center" wrapText="1"/>
      <protection hidden="1"/>
    </xf>
    <xf numFmtId="0" fontId="3" fillId="7" borderId="102" xfId="0" applyFont="1" applyFill="1" applyBorder="1" applyAlignment="1" applyProtection="1">
      <alignment horizontal="left" vertical="center" wrapText="1"/>
      <protection hidden="1"/>
    </xf>
    <xf numFmtId="4" fontId="3" fillId="7" borderId="102" xfId="0" applyNumberFormat="1" applyFont="1" applyFill="1" applyBorder="1" applyAlignment="1" applyProtection="1">
      <alignment horizontal="center" vertical="center"/>
      <protection hidden="1"/>
    </xf>
    <xf numFmtId="4" fontId="3" fillId="0" borderId="102" xfId="0" applyNumberFormat="1" applyFont="1" applyBorder="1" applyAlignment="1" applyProtection="1">
      <alignment horizontal="center" vertical="center" wrapText="1"/>
      <protection hidden="1"/>
    </xf>
    <xf numFmtId="0" fontId="3" fillId="7" borderId="96" xfId="0" applyFont="1" applyFill="1" applyBorder="1" applyAlignment="1" applyProtection="1">
      <alignment horizontal="center" vertical="center"/>
      <protection hidden="1"/>
    </xf>
    <xf numFmtId="0" fontId="3" fillId="7" borderId="104" xfId="0" applyFont="1" applyFill="1" applyBorder="1" applyAlignment="1" applyProtection="1">
      <alignment horizontal="left" vertical="center" wrapText="1"/>
      <protection hidden="1"/>
    </xf>
    <xf numFmtId="4" fontId="3" fillId="7" borderId="105" xfId="0" applyNumberFormat="1" applyFont="1" applyFill="1" applyBorder="1" applyAlignment="1" applyProtection="1">
      <alignment horizontal="center" vertical="center"/>
      <protection hidden="1"/>
    </xf>
    <xf numFmtId="4" fontId="3" fillId="0" borderId="105" xfId="0" applyNumberFormat="1" applyFont="1" applyBorder="1" applyAlignment="1" applyProtection="1">
      <alignment horizontal="center" vertical="center" wrapText="1"/>
      <protection hidden="1"/>
    </xf>
    <xf numFmtId="0" fontId="3" fillId="7" borderId="107" xfId="0" applyFont="1" applyFill="1" applyBorder="1" applyAlignment="1" applyProtection="1">
      <alignment horizontal="center" vertical="center"/>
      <protection hidden="1"/>
    </xf>
    <xf numFmtId="0" fontId="19" fillId="7" borderId="108" xfId="0" applyFont="1" applyFill="1" applyBorder="1" applyAlignment="1" applyProtection="1">
      <alignment horizontal="center" vertical="center"/>
      <protection hidden="1"/>
    </xf>
    <xf numFmtId="0" fontId="3" fillId="7" borderId="108" xfId="0" applyFont="1" applyFill="1" applyBorder="1" applyAlignment="1" applyProtection="1">
      <alignment horizontal="left" vertical="center" wrapText="1"/>
      <protection hidden="1"/>
    </xf>
    <xf numFmtId="4" fontId="3" fillId="7" borderId="108" xfId="0" applyNumberFormat="1" applyFont="1" applyFill="1" applyBorder="1" applyAlignment="1" applyProtection="1">
      <alignment horizontal="center" vertical="center"/>
      <protection hidden="1"/>
    </xf>
    <xf numFmtId="4" fontId="3" fillId="0" borderId="108" xfId="0" applyNumberFormat="1" applyFont="1" applyBorder="1" applyAlignment="1" applyProtection="1">
      <alignment horizontal="center" vertical="center" wrapText="1"/>
      <protection hidden="1"/>
    </xf>
    <xf numFmtId="4" fontId="3" fillId="0" borderId="109" xfId="0" applyNumberFormat="1" applyFont="1" applyBorder="1" applyAlignment="1" applyProtection="1">
      <alignment horizontal="center" vertical="center" wrapText="1"/>
      <protection hidden="1"/>
    </xf>
    <xf numFmtId="4" fontId="3" fillId="7" borderId="109" xfId="0" applyNumberFormat="1" applyFont="1" applyFill="1" applyBorder="1" applyAlignment="1" applyProtection="1">
      <alignment horizontal="center" vertical="center"/>
      <protection hidden="1"/>
    </xf>
    <xf numFmtId="0" fontId="19" fillId="0" borderId="111" xfId="0" applyFont="1" applyBorder="1" applyAlignment="1" applyProtection="1">
      <alignment horizontal="center" vertical="center"/>
      <protection hidden="1"/>
    </xf>
    <xf numFmtId="0" fontId="3" fillId="0" borderId="112" xfId="0" applyFont="1" applyBorder="1" applyAlignment="1" applyProtection="1">
      <alignment horizontal="center" vertical="center" wrapText="1"/>
      <protection hidden="1"/>
    </xf>
    <xf numFmtId="49" fontId="3" fillId="0" borderId="114" xfId="0" applyNumberFormat="1" applyFont="1" applyBorder="1" applyAlignment="1" applyProtection="1">
      <alignment horizontal="center" vertical="center"/>
      <protection hidden="1"/>
    </xf>
    <xf numFmtId="0" fontId="3" fillId="0" borderId="115" xfId="0" applyFont="1" applyBorder="1" applyAlignment="1" applyProtection="1">
      <alignment horizontal="left" vertical="top" wrapText="1"/>
      <protection hidden="1"/>
    </xf>
    <xf numFmtId="4" fontId="3" fillId="0" borderId="115" xfId="0" applyNumberFormat="1" applyFont="1" applyBorder="1" applyAlignment="1" applyProtection="1">
      <alignment horizontal="center" vertical="center"/>
      <protection hidden="1"/>
    </xf>
    <xf numFmtId="4" fontId="3" fillId="0" borderId="103" xfId="0" applyNumberFormat="1" applyFont="1" applyBorder="1" applyAlignment="1" applyProtection="1">
      <alignment horizontal="center" vertical="center"/>
      <protection hidden="1"/>
    </xf>
    <xf numFmtId="4" fontId="3" fillId="0" borderId="115" xfId="0" applyNumberFormat="1" applyFont="1" applyBorder="1" applyAlignment="1" applyProtection="1">
      <alignment horizontal="center" vertical="center" wrapText="1"/>
      <protection hidden="1"/>
    </xf>
    <xf numFmtId="0" fontId="3" fillId="0" borderId="74" xfId="0" applyFont="1" applyBorder="1" applyAlignment="1" applyProtection="1">
      <alignment horizontal="center" vertical="center" wrapText="1"/>
      <protection hidden="1"/>
    </xf>
    <xf numFmtId="0" fontId="3" fillId="0" borderId="33" xfId="0" applyFont="1" applyBorder="1" applyAlignment="1" applyProtection="1">
      <alignment horizontal="center" vertical="center" wrapText="1"/>
      <protection hidden="1"/>
    </xf>
    <xf numFmtId="0" fontId="3" fillId="7" borderId="76" xfId="0" applyFont="1" applyFill="1" applyBorder="1" applyAlignment="1" applyProtection="1">
      <alignment horizontal="center" vertical="center"/>
      <protection hidden="1"/>
    </xf>
    <xf numFmtId="4" fontId="3" fillId="7" borderId="0" xfId="0" applyNumberFormat="1" applyFont="1" applyFill="1" applyAlignment="1" applyProtection="1">
      <alignment vertical="center"/>
      <protection locked="0"/>
    </xf>
    <xf numFmtId="4" fontId="3" fillId="0" borderId="92" xfId="0" applyNumberFormat="1" applyFont="1" applyBorder="1" applyAlignment="1" applyProtection="1">
      <alignment horizontal="center" vertical="center" wrapText="1"/>
      <protection hidden="1"/>
    </xf>
    <xf numFmtId="0" fontId="19" fillId="7" borderId="134" xfId="0" applyFont="1" applyFill="1" applyBorder="1" applyAlignment="1" applyProtection="1">
      <alignment horizontal="center" vertical="center"/>
      <protection hidden="1"/>
    </xf>
    <xf numFmtId="49" fontId="3" fillId="7" borderId="134" xfId="0" applyNumberFormat="1" applyFont="1" applyFill="1" applyBorder="1" applyAlignment="1" applyProtection="1">
      <alignment horizontal="center" vertical="center"/>
      <protection hidden="1"/>
    </xf>
    <xf numFmtId="4" fontId="3" fillId="7" borderId="134" xfId="0" applyNumberFormat="1" applyFont="1" applyFill="1" applyBorder="1" applyAlignment="1" applyProtection="1">
      <alignment horizontal="center" vertical="center"/>
      <protection hidden="1"/>
    </xf>
    <xf numFmtId="0" fontId="11" fillId="0" borderId="116" xfId="0" applyFont="1" applyBorder="1" applyAlignment="1" applyProtection="1">
      <alignment horizontal="center" vertical="center" wrapText="1"/>
      <protection hidden="1"/>
    </xf>
    <xf numFmtId="0" fontId="11" fillId="0" borderId="116" xfId="0" applyFont="1" applyBorder="1" applyAlignment="1" applyProtection="1">
      <alignment horizontal="left" vertical="center" wrapText="1"/>
      <protection hidden="1"/>
    </xf>
    <xf numFmtId="4" fontId="3" fillId="0" borderId="26" xfId="0" applyNumberFormat="1" applyFont="1" applyBorder="1" applyAlignment="1" applyProtection="1">
      <alignment horizontal="center" vertical="center" wrapText="1"/>
      <protection hidden="1"/>
    </xf>
    <xf numFmtId="4" fontId="3" fillId="7" borderId="27" xfId="0" applyNumberFormat="1" applyFont="1" applyFill="1" applyBorder="1" applyAlignment="1" applyProtection="1">
      <alignment horizontal="center" vertical="center"/>
      <protection hidden="1"/>
    </xf>
    <xf numFmtId="0" fontId="7" fillId="0" borderId="128" xfId="0" applyFont="1" applyBorder="1" applyAlignment="1" applyProtection="1">
      <alignment horizontal="centerContinuous"/>
      <protection hidden="1"/>
    </xf>
    <xf numFmtId="10" fontId="24" fillId="7" borderId="138" xfId="0" applyNumberFormat="1" applyFont="1" applyFill="1" applyBorder="1" applyAlignment="1" applyProtection="1">
      <alignment horizontal="center" vertical="center"/>
      <protection hidden="1"/>
    </xf>
    <xf numFmtId="0" fontId="19" fillId="0" borderId="113" xfId="0" applyFont="1" applyBorder="1" applyAlignment="1" applyProtection="1">
      <alignment horizontal="center" vertical="center"/>
      <protection hidden="1"/>
    </xf>
    <xf numFmtId="0" fontId="3" fillId="0" borderId="108" xfId="0" applyFont="1" applyBorder="1" applyAlignment="1" applyProtection="1">
      <alignment horizontal="center" vertical="center" wrapText="1"/>
      <protection hidden="1"/>
    </xf>
    <xf numFmtId="49" fontId="3" fillId="0" borderId="139" xfId="0" applyNumberFormat="1" applyFont="1" applyBorder="1" applyAlignment="1" applyProtection="1">
      <alignment horizontal="center" vertical="center"/>
      <protection hidden="1"/>
    </xf>
    <xf numFmtId="0" fontId="19" fillId="0" borderId="141" xfId="0" applyFont="1" applyBorder="1" applyAlignment="1" applyProtection="1">
      <alignment horizontal="center" vertical="center"/>
      <protection hidden="1"/>
    </xf>
    <xf numFmtId="0" fontId="3" fillId="0" borderId="140" xfId="0" applyFont="1" applyBorder="1" applyAlignment="1" applyProtection="1">
      <alignment horizontal="center" vertical="center" wrapText="1"/>
      <protection hidden="1"/>
    </xf>
    <xf numFmtId="0" fontId="3" fillId="0" borderId="102" xfId="0" applyFont="1" applyBorder="1" applyAlignment="1" applyProtection="1">
      <alignment horizontal="left" vertical="top" wrapText="1"/>
      <protection hidden="1"/>
    </xf>
    <xf numFmtId="0" fontId="3" fillId="0" borderId="140" xfId="0" applyFont="1" applyBorder="1" applyAlignment="1" applyProtection="1">
      <alignment horizontal="left" vertical="top" wrapText="1"/>
      <protection hidden="1"/>
    </xf>
    <xf numFmtId="4" fontId="3" fillId="0" borderId="108" xfId="0" applyNumberFormat="1" applyFont="1" applyBorder="1" applyAlignment="1" applyProtection="1">
      <alignment horizontal="center" vertical="center"/>
      <protection hidden="1"/>
    </xf>
    <xf numFmtId="4" fontId="3" fillId="0" borderId="140" xfId="0" applyNumberFormat="1" applyFont="1" applyBorder="1" applyAlignment="1" applyProtection="1">
      <alignment horizontal="center" vertical="center" wrapText="1"/>
      <protection hidden="1"/>
    </xf>
    <xf numFmtId="167" fontId="15" fillId="5" borderId="150" xfId="0" applyNumberFormat="1" applyFont="1" applyFill="1" applyBorder="1" applyAlignment="1" applyProtection="1">
      <alignment horizontal="center" vertical="center"/>
      <protection hidden="1"/>
    </xf>
    <xf numFmtId="167" fontId="15" fillId="5" borderId="151" xfId="0" applyNumberFormat="1" applyFont="1" applyFill="1" applyBorder="1" applyAlignment="1" applyProtection="1">
      <alignment horizontal="center" vertical="center"/>
      <protection hidden="1"/>
    </xf>
    <xf numFmtId="167" fontId="15" fillId="5" borderId="152" xfId="0" applyNumberFormat="1" applyFont="1" applyFill="1" applyBorder="1" applyAlignment="1" applyProtection="1">
      <alignment horizontal="center" vertical="center"/>
      <protection hidden="1"/>
    </xf>
    <xf numFmtId="167" fontId="15" fillId="5" borderId="154" xfId="0" applyNumberFormat="1" applyFont="1" applyFill="1" applyBorder="1" applyAlignment="1" applyProtection="1">
      <alignment horizontal="center" vertical="center"/>
      <protection hidden="1"/>
    </xf>
    <xf numFmtId="167" fontId="15" fillId="5" borderId="157" xfId="0" applyNumberFormat="1" applyFont="1" applyFill="1" applyBorder="1" applyAlignment="1" applyProtection="1">
      <alignment horizontal="center" vertical="center"/>
      <protection hidden="1"/>
    </xf>
    <xf numFmtId="167" fontId="15" fillId="5" borderId="159" xfId="0" applyNumberFormat="1" applyFont="1" applyFill="1" applyBorder="1" applyAlignment="1" applyProtection="1">
      <alignment horizontal="center" vertical="center"/>
      <protection hidden="1"/>
    </xf>
    <xf numFmtId="167" fontId="15" fillId="5" borderId="160" xfId="0" applyNumberFormat="1" applyFont="1" applyFill="1" applyBorder="1" applyAlignment="1" applyProtection="1">
      <alignment horizontal="center" vertical="center"/>
      <protection hidden="1"/>
    </xf>
    <xf numFmtId="167" fontId="15" fillId="5" borderId="161" xfId="0" applyNumberFormat="1" applyFont="1" applyFill="1" applyBorder="1" applyAlignment="1" applyProtection="1">
      <alignment horizontal="center" vertical="center"/>
      <protection hidden="1"/>
    </xf>
    <xf numFmtId="167" fontId="15" fillId="5" borderId="162" xfId="0" applyNumberFormat="1" applyFont="1" applyFill="1" applyBorder="1" applyAlignment="1" applyProtection="1">
      <alignment horizontal="center" vertical="center"/>
      <protection hidden="1"/>
    </xf>
    <xf numFmtId="167" fontId="15" fillId="5" borderId="164" xfId="0" applyNumberFormat="1" applyFont="1" applyFill="1" applyBorder="1" applyAlignment="1" applyProtection="1">
      <alignment horizontal="center" vertical="center"/>
      <protection hidden="1"/>
    </xf>
    <xf numFmtId="167" fontId="15" fillId="5" borderId="165" xfId="0" applyNumberFormat="1" applyFont="1" applyFill="1" applyBorder="1" applyAlignment="1" applyProtection="1">
      <alignment horizontal="center" vertical="center"/>
      <protection hidden="1"/>
    </xf>
    <xf numFmtId="10" fontId="45" fillId="0" borderId="0" xfId="0" applyNumberFormat="1" applyFont="1" applyProtection="1">
      <protection locked="0"/>
    </xf>
    <xf numFmtId="0" fontId="8" fillId="0" borderId="166" xfId="0" applyFont="1" applyBorder="1" applyAlignment="1" applyProtection="1">
      <alignment vertical="center"/>
      <protection hidden="1"/>
    </xf>
    <xf numFmtId="0" fontId="15" fillId="0" borderId="166" xfId="0" applyFont="1" applyBorder="1" applyProtection="1">
      <protection hidden="1"/>
    </xf>
    <xf numFmtId="0" fontId="3" fillId="0" borderId="166" xfId="0" applyFont="1" applyBorder="1" applyProtection="1">
      <protection hidden="1"/>
    </xf>
    <xf numFmtId="4" fontId="3" fillId="0" borderId="0" xfId="0" applyNumberFormat="1" applyFont="1" applyAlignment="1" applyProtection="1">
      <alignment vertical="center"/>
      <protection locked="0"/>
    </xf>
    <xf numFmtId="0" fontId="3" fillId="7" borderId="27" xfId="0" applyFont="1" applyFill="1" applyBorder="1" applyAlignment="1" applyProtection="1">
      <alignment horizontal="center" vertical="center" wrapText="1"/>
      <protection hidden="1"/>
    </xf>
    <xf numFmtId="0" fontId="3" fillId="7" borderId="174" xfId="0" applyFont="1" applyFill="1" applyBorder="1" applyAlignment="1" applyProtection="1">
      <alignment horizontal="center" vertical="center" wrapText="1"/>
      <protection hidden="1"/>
    </xf>
    <xf numFmtId="0" fontId="19" fillId="7" borderId="174" xfId="0" applyFont="1" applyFill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 vertical="center" wrapText="1"/>
      <protection hidden="1"/>
    </xf>
    <xf numFmtId="0" fontId="19" fillId="0" borderId="5" xfId="0" applyFont="1" applyBorder="1" applyAlignment="1" applyProtection="1">
      <alignment horizontal="center" vertical="center"/>
      <protection hidden="1"/>
    </xf>
    <xf numFmtId="0" fontId="3" fillId="0" borderId="88" xfId="0" applyFont="1" applyBorder="1" applyAlignment="1" applyProtection="1">
      <alignment horizontal="center" vertical="center" wrapText="1"/>
      <protection hidden="1"/>
    </xf>
    <xf numFmtId="4" fontId="3" fillId="0" borderId="81" xfId="0" applyNumberFormat="1" applyFont="1" applyBorder="1" applyAlignment="1" applyProtection="1">
      <alignment horizontal="center" vertical="center"/>
      <protection hidden="1"/>
    </xf>
    <xf numFmtId="0" fontId="3" fillId="0" borderId="175" xfId="0" applyFont="1" applyBorder="1" applyAlignment="1" applyProtection="1">
      <alignment horizontal="center" vertical="center" wrapText="1"/>
      <protection hidden="1"/>
    </xf>
    <xf numFmtId="0" fontId="3" fillId="0" borderId="102" xfId="0" applyFont="1" applyBorder="1" applyAlignment="1" applyProtection="1">
      <alignment horizontal="center" vertical="center" wrapText="1"/>
      <protection hidden="1"/>
    </xf>
    <xf numFmtId="0" fontId="19" fillId="0" borderId="102" xfId="0" applyFont="1" applyBorder="1" applyAlignment="1" applyProtection="1">
      <alignment horizontal="center" vertical="center"/>
      <protection hidden="1"/>
    </xf>
    <xf numFmtId="0" fontId="3" fillId="0" borderId="102" xfId="0" applyFont="1" applyBorder="1" applyAlignment="1" applyProtection="1">
      <alignment horizontal="left" vertical="center" wrapText="1"/>
      <protection hidden="1"/>
    </xf>
    <xf numFmtId="4" fontId="3" fillId="0" borderId="102" xfId="0" applyNumberFormat="1" applyFont="1" applyBorder="1" applyAlignment="1" applyProtection="1">
      <alignment horizontal="center" vertical="center"/>
      <protection hidden="1"/>
    </xf>
    <xf numFmtId="0" fontId="3" fillId="0" borderId="176" xfId="0" applyFont="1" applyBorder="1" applyAlignment="1" applyProtection="1">
      <alignment horizontal="center" vertical="center" wrapText="1"/>
      <protection hidden="1"/>
    </xf>
    <xf numFmtId="0" fontId="3" fillId="0" borderId="115" xfId="0" applyFont="1" applyBorder="1" applyAlignment="1" applyProtection="1">
      <alignment horizontal="center" vertical="center" wrapText="1"/>
      <protection hidden="1"/>
    </xf>
    <xf numFmtId="0" fontId="19" fillId="0" borderId="115" xfId="0" applyFont="1" applyBorder="1" applyAlignment="1" applyProtection="1">
      <alignment horizontal="center" vertical="center"/>
      <protection hidden="1"/>
    </xf>
    <xf numFmtId="0" fontId="3" fillId="0" borderId="115" xfId="0" applyFont="1" applyBorder="1" applyAlignment="1" applyProtection="1">
      <alignment horizontal="left" vertical="center" wrapText="1"/>
      <protection hidden="1"/>
    </xf>
    <xf numFmtId="0" fontId="3" fillId="0" borderId="177" xfId="0" applyFont="1" applyBorder="1" applyAlignment="1" applyProtection="1">
      <alignment horizontal="center" vertical="center" wrapText="1"/>
      <protection hidden="1"/>
    </xf>
    <xf numFmtId="0" fontId="19" fillId="0" borderId="108" xfId="0" applyFont="1" applyBorder="1" applyAlignment="1" applyProtection="1">
      <alignment horizontal="center" vertical="center"/>
      <protection hidden="1"/>
    </xf>
    <xf numFmtId="0" fontId="3" fillId="0" borderId="108" xfId="0" applyFont="1" applyBorder="1" applyAlignment="1" applyProtection="1">
      <alignment horizontal="left" vertical="center" wrapText="1"/>
      <protection hidden="1"/>
    </xf>
    <xf numFmtId="0" fontId="3" fillId="0" borderId="62" xfId="0" applyFont="1" applyBorder="1" applyAlignment="1" applyProtection="1">
      <alignment vertical="center"/>
      <protection locked="0"/>
    </xf>
    <xf numFmtId="0" fontId="3" fillId="0" borderId="178" xfId="0" applyFont="1" applyBorder="1" applyAlignment="1" applyProtection="1">
      <alignment horizontal="center" vertical="center" wrapText="1"/>
      <protection hidden="1"/>
    </xf>
    <xf numFmtId="0" fontId="3" fillId="0" borderId="179" xfId="0" applyFont="1" applyBorder="1" applyAlignment="1" applyProtection="1">
      <alignment horizontal="center" vertical="center" wrapText="1"/>
      <protection hidden="1"/>
    </xf>
    <xf numFmtId="0" fontId="3" fillId="0" borderId="180" xfId="0" applyFont="1" applyBorder="1" applyAlignment="1" applyProtection="1">
      <alignment horizontal="center" vertical="center" wrapText="1"/>
      <protection hidden="1"/>
    </xf>
    <xf numFmtId="0" fontId="19" fillId="0" borderId="180" xfId="0" applyFont="1" applyBorder="1" applyAlignment="1" applyProtection="1">
      <alignment horizontal="center" vertical="center"/>
      <protection hidden="1"/>
    </xf>
    <xf numFmtId="0" fontId="3" fillId="0" borderId="180" xfId="0" applyFont="1" applyBorder="1" applyAlignment="1" applyProtection="1">
      <alignment horizontal="left" vertical="center" wrapText="1"/>
      <protection hidden="1"/>
    </xf>
    <xf numFmtId="4" fontId="3" fillId="0" borderId="180" xfId="0" applyNumberFormat="1" applyFont="1" applyBorder="1" applyAlignment="1" applyProtection="1">
      <alignment horizontal="center" vertical="center"/>
      <protection hidden="1"/>
    </xf>
    <xf numFmtId="4" fontId="3" fillId="0" borderId="180" xfId="0" applyNumberFormat="1" applyFont="1" applyBorder="1" applyAlignment="1" applyProtection="1">
      <alignment horizontal="center" vertical="center" wrapText="1"/>
      <protection hidden="1"/>
    </xf>
    <xf numFmtId="4" fontId="3" fillId="0" borderId="136" xfId="0" applyNumberFormat="1" applyFont="1" applyBorder="1" applyAlignment="1" applyProtection="1">
      <alignment horizontal="center" vertical="center"/>
      <protection hidden="1"/>
    </xf>
    <xf numFmtId="4" fontId="3" fillId="0" borderId="136" xfId="0" applyNumberFormat="1" applyFont="1" applyBorder="1" applyAlignment="1" applyProtection="1">
      <alignment horizontal="center" vertical="center" wrapText="1"/>
      <protection hidden="1"/>
    </xf>
    <xf numFmtId="166" fontId="6" fillId="3" borderId="178" xfId="0" applyNumberFormat="1" applyFont="1" applyFill="1" applyBorder="1" applyAlignment="1" applyProtection="1">
      <alignment horizontal="centerContinuous" vertical="center" wrapText="1"/>
      <protection hidden="1"/>
    </xf>
    <xf numFmtId="0" fontId="3" fillId="0" borderId="137" xfId="0" applyFont="1" applyBorder="1" applyAlignment="1" applyProtection="1">
      <alignment horizontal="left" vertical="center" wrapText="1"/>
      <protection hidden="1"/>
    </xf>
    <xf numFmtId="0" fontId="19" fillId="0" borderId="137" xfId="0" applyFont="1" applyBorder="1" applyAlignment="1" applyProtection="1">
      <alignment horizontal="center" vertical="center"/>
      <protection hidden="1"/>
    </xf>
    <xf numFmtId="0" fontId="3" fillId="0" borderId="135" xfId="0" applyFont="1" applyBorder="1" applyAlignment="1" applyProtection="1">
      <alignment horizontal="center" vertical="center" wrapText="1"/>
      <protection hidden="1"/>
    </xf>
    <xf numFmtId="4" fontId="3" fillId="0" borderId="181" xfId="0" applyNumberFormat="1" applyFont="1" applyBorder="1" applyAlignment="1" applyProtection="1">
      <alignment horizontal="center" vertical="center" wrapText="1"/>
      <protection hidden="1"/>
    </xf>
    <xf numFmtId="10" fontId="29" fillId="0" borderId="34" xfId="0" applyNumberFormat="1" applyFont="1" applyBorder="1" applyAlignment="1" applyProtection="1">
      <alignment horizontal="center" vertical="center" wrapText="1"/>
      <protection hidden="1"/>
    </xf>
    <xf numFmtId="0" fontId="3" fillId="7" borderId="33" xfId="0" applyFont="1" applyFill="1" applyBorder="1" applyAlignment="1" applyProtection="1">
      <alignment horizontal="center" vertical="center" wrapText="1"/>
      <protection hidden="1"/>
    </xf>
    <xf numFmtId="0" fontId="3" fillId="7" borderId="182" xfId="0" applyFont="1" applyFill="1" applyBorder="1" applyAlignment="1" applyProtection="1">
      <alignment horizontal="center" vertical="center"/>
      <protection hidden="1"/>
    </xf>
    <xf numFmtId="0" fontId="3" fillId="7" borderId="77" xfId="0" applyFont="1" applyFill="1" applyBorder="1" applyAlignment="1" applyProtection="1">
      <alignment horizontal="center" vertical="center"/>
      <protection hidden="1"/>
    </xf>
    <xf numFmtId="4" fontId="3" fillId="0" borderId="134" xfId="0" applyNumberFormat="1" applyFont="1" applyBorder="1" applyAlignment="1" applyProtection="1">
      <alignment horizontal="center" vertical="center" wrapText="1"/>
      <protection hidden="1"/>
    </xf>
    <xf numFmtId="4" fontId="3" fillId="0" borderId="76" xfId="0" applyNumberFormat="1" applyFont="1" applyBorder="1" applyAlignment="1" applyProtection="1">
      <alignment horizontal="center" vertical="center" wrapText="1"/>
      <protection hidden="1"/>
    </xf>
    <xf numFmtId="0" fontId="3" fillId="7" borderId="26" xfId="0" applyFont="1" applyFill="1" applyBorder="1" applyAlignment="1" applyProtection="1">
      <alignment horizontal="center" vertical="center" wrapText="1"/>
      <protection hidden="1"/>
    </xf>
    <xf numFmtId="0" fontId="3" fillId="7" borderId="27" xfId="0" applyFont="1" applyFill="1" applyBorder="1" applyAlignment="1" applyProtection="1">
      <alignment horizontal="left" vertical="center" wrapText="1"/>
      <protection hidden="1"/>
    </xf>
    <xf numFmtId="0" fontId="3" fillId="7" borderId="183" xfId="0" applyFont="1" applyFill="1" applyBorder="1" applyAlignment="1" applyProtection="1">
      <alignment horizontal="center" vertical="center" wrapText="1"/>
      <protection hidden="1"/>
    </xf>
    <xf numFmtId="0" fontId="3" fillId="7" borderId="77" xfId="0" applyFont="1" applyFill="1" applyBorder="1" applyAlignment="1" applyProtection="1">
      <alignment horizontal="center" vertical="center" wrapText="1"/>
      <protection hidden="1"/>
    </xf>
    <xf numFmtId="4" fontId="3" fillId="7" borderId="78" xfId="0" applyNumberFormat="1" applyFont="1" applyFill="1" applyBorder="1" applyAlignment="1" applyProtection="1">
      <alignment horizontal="center" vertical="center"/>
      <protection hidden="1"/>
    </xf>
    <xf numFmtId="0" fontId="7" fillId="0" borderId="126" xfId="0" applyFont="1" applyBorder="1" applyAlignment="1" applyProtection="1">
      <alignment horizontal="centerContinuous"/>
      <protection hidden="1"/>
    </xf>
    <xf numFmtId="4" fontId="3" fillId="0" borderId="184" xfId="0" applyNumberFormat="1" applyFont="1" applyBorder="1" applyAlignment="1" applyProtection="1">
      <alignment horizontal="center" vertical="center" wrapText="1"/>
      <protection hidden="1"/>
    </xf>
    <xf numFmtId="0" fontId="19" fillId="0" borderId="26" xfId="0" applyFont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left" vertical="center" wrapText="1"/>
      <protection hidden="1"/>
    </xf>
    <xf numFmtId="4" fontId="3" fillId="0" borderId="26" xfId="0" applyNumberFormat="1" applyFont="1" applyBorder="1" applyAlignment="1" applyProtection="1">
      <alignment horizontal="center" vertical="center"/>
      <protection hidden="1"/>
    </xf>
    <xf numFmtId="0" fontId="11" fillId="0" borderId="185" xfId="0" applyFont="1" applyBorder="1" applyAlignment="1" applyProtection="1">
      <alignment horizontal="centerContinuous" vertical="center"/>
      <protection hidden="1"/>
    </xf>
    <xf numFmtId="0" fontId="7" fillId="0" borderId="185" xfId="0" applyFont="1" applyBorder="1" applyAlignment="1" applyProtection="1">
      <alignment horizontal="centerContinuous"/>
      <protection hidden="1"/>
    </xf>
    <xf numFmtId="0" fontId="11" fillId="0" borderId="185" xfId="0" applyFont="1" applyBorder="1" applyAlignment="1" applyProtection="1">
      <alignment horizontal="center" vertical="center" wrapText="1"/>
      <protection hidden="1"/>
    </xf>
    <xf numFmtId="0" fontId="11" fillId="0" borderId="185" xfId="0" applyFont="1" applyBorder="1" applyAlignment="1" applyProtection="1">
      <alignment horizontal="left" vertical="center" wrapText="1"/>
      <protection hidden="1"/>
    </xf>
    <xf numFmtId="166" fontId="11" fillId="0" borderId="186" xfId="0" applyNumberFormat="1" applyFont="1" applyBorder="1" applyAlignment="1" applyProtection="1">
      <alignment horizontal="centerContinuous" vertical="center"/>
      <protection hidden="1"/>
    </xf>
    <xf numFmtId="49" fontId="3" fillId="0" borderId="175" xfId="0" applyNumberFormat="1" applyFont="1" applyBorder="1" applyAlignment="1" applyProtection="1">
      <alignment horizontal="center" vertical="center"/>
      <protection hidden="1"/>
    </xf>
    <xf numFmtId="0" fontId="19" fillId="0" borderId="130" xfId="0" applyFont="1" applyBorder="1" applyAlignment="1" applyProtection="1">
      <alignment horizontal="center" vertical="center"/>
      <protection hidden="1"/>
    </xf>
    <xf numFmtId="0" fontId="3" fillId="0" borderId="187" xfId="0" applyFont="1" applyBorder="1" applyAlignment="1" applyProtection="1">
      <alignment horizontal="center" vertical="center" wrapText="1"/>
      <protection hidden="1"/>
    </xf>
    <xf numFmtId="0" fontId="3" fillId="0" borderId="109" xfId="0" applyFont="1" applyBorder="1" applyAlignment="1" applyProtection="1">
      <alignment horizontal="left" vertical="top" wrapText="1"/>
      <protection hidden="1"/>
    </xf>
    <xf numFmtId="4" fontId="3" fillId="0" borderId="109" xfId="0" applyNumberFormat="1" applyFont="1" applyBorder="1" applyAlignment="1" applyProtection="1">
      <alignment horizontal="center" vertical="center"/>
      <protection hidden="1"/>
    </xf>
    <xf numFmtId="49" fontId="3" fillId="0" borderId="176" xfId="0" applyNumberFormat="1" applyFont="1" applyBorder="1" applyAlignment="1" applyProtection="1">
      <alignment horizontal="center" vertical="center"/>
      <protection hidden="1"/>
    </xf>
    <xf numFmtId="0" fontId="19" fillId="0" borderId="112" xfId="0" applyFont="1" applyBorder="1" applyAlignment="1" applyProtection="1">
      <alignment horizontal="center" vertical="center"/>
      <protection hidden="1"/>
    </xf>
    <xf numFmtId="10" fontId="24" fillId="0" borderId="188" xfId="0" applyNumberFormat="1" applyFont="1" applyBorder="1" applyAlignment="1" applyProtection="1">
      <alignment horizontal="center" vertical="center" wrapText="1"/>
      <protection hidden="1"/>
    </xf>
    <xf numFmtId="0" fontId="19" fillId="0" borderId="187" xfId="0" applyFont="1" applyBorder="1" applyAlignment="1" applyProtection="1">
      <alignment horizontal="center" vertical="center"/>
      <protection hidden="1"/>
    </xf>
    <xf numFmtId="0" fontId="19" fillId="0" borderId="189" xfId="0" applyFont="1" applyBorder="1" applyAlignment="1" applyProtection="1">
      <alignment horizontal="center" vertical="center"/>
      <protection hidden="1"/>
    </xf>
    <xf numFmtId="0" fontId="3" fillId="0" borderId="189" xfId="0" applyFont="1" applyBorder="1" applyAlignment="1" applyProtection="1">
      <alignment horizontal="center" vertical="center" wrapText="1"/>
      <protection hidden="1"/>
    </xf>
    <xf numFmtId="0" fontId="3" fillId="0" borderId="108" xfId="0" applyFont="1" applyBorder="1" applyAlignment="1" applyProtection="1">
      <alignment horizontal="left" vertical="top" wrapText="1"/>
      <protection hidden="1"/>
    </xf>
    <xf numFmtId="0" fontId="3" fillId="0" borderId="130" xfId="0" applyFont="1" applyBorder="1" applyAlignment="1" applyProtection="1">
      <alignment horizontal="center" vertical="center" wrapText="1"/>
      <protection hidden="1"/>
    </xf>
    <xf numFmtId="0" fontId="19" fillId="0" borderId="133" xfId="0" applyFont="1" applyBorder="1" applyAlignment="1" applyProtection="1">
      <alignment horizontal="center" vertical="center"/>
      <protection hidden="1"/>
    </xf>
    <xf numFmtId="0" fontId="3" fillId="0" borderId="133" xfId="0" applyFont="1" applyBorder="1" applyAlignment="1" applyProtection="1">
      <alignment horizontal="center" vertical="center" wrapText="1"/>
      <protection hidden="1"/>
    </xf>
    <xf numFmtId="0" fontId="3" fillId="0" borderId="180" xfId="0" applyFont="1" applyBorder="1" applyAlignment="1" applyProtection="1">
      <alignment horizontal="left" vertical="top" wrapText="1"/>
      <protection hidden="1"/>
    </xf>
    <xf numFmtId="10" fontId="24" fillId="0" borderId="86" xfId="0" applyNumberFormat="1" applyFont="1" applyBorder="1" applyAlignment="1" applyProtection="1">
      <alignment horizontal="center" vertical="center" wrapText="1"/>
      <protection hidden="1"/>
    </xf>
    <xf numFmtId="10" fontId="24" fillId="0" borderId="191" xfId="0" applyNumberFormat="1" applyFont="1" applyBorder="1" applyAlignment="1" applyProtection="1">
      <alignment horizontal="center" vertical="center" wrapText="1"/>
      <protection hidden="1"/>
    </xf>
    <xf numFmtId="49" fontId="3" fillId="0" borderId="192" xfId="0" applyNumberFormat="1" applyFont="1" applyBorder="1" applyAlignment="1" applyProtection="1">
      <alignment horizontal="center" vertical="center"/>
      <protection hidden="1"/>
    </xf>
    <xf numFmtId="49" fontId="3" fillId="0" borderId="193" xfId="0" applyNumberFormat="1" applyFont="1" applyBorder="1" applyAlignment="1" applyProtection="1">
      <alignment horizontal="center" vertical="center"/>
      <protection hidden="1"/>
    </xf>
    <xf numFmtId="49" fontId="3" fillId="0" borderId="135" xfId="0" applyNumberFormat="1" applyFont="1" applyBorder="1" applyAlignment="1" applyProtection="1">
      <alignment horizontal="center" vertical="center"/>
      <protection hidden="1"/>
    </xf>
    <xf numFmtId="0" fontId="3" fillId="0" borderId="136" xfId="0" applyFont="1" applyBorder="1" applyAlignment="1" applyProtection="1">
      <alignment horizontal="center" vertical="center" wrapText="1"/>
      <protection hidden="1"/>
    </xf>
    <xf numFmtId="0" fontId="3" fillId="0" borderId="136" xfId="0" applyFont="1" applyBorder="1" applyAlignment="1" applyProtection="1">
      <alignment horizontal="left" vertical="top" wrapText="1"/>
      <protection hidden="1"/>
    </xf>
    <xf numFmtId="10" fontId="24" fillId="0" borderId="28" xfId="0" applyNumberFormat="1" applyFont="1" applyBorder="1" applyAlignment="1" applyProtection="1">
      <alignment horizontal="center" vertical="center" wrapText="1"/>
      <protection hidden="1"/>
    </xf>
    <xf numFmtId="10" fontId="24" fillId="0" borderId="195" xfId="0" applyNumberFormat="1" applyFont="1" applyBorder="1" applyAlignment="1" applyProtection="1">
      <alignment horizontal="center" vertical="center" wrapText="1"/>
      <protection hidden="1"/>
    </xf>
    <xf numFmtId="10" fontId="29" fillId="0" borderId="196" xfId="0" applyNumberFormat="1" applyFont="1" applyBorder="1" applyAlignment="1" applyProtection="1">
      <alignment horizontal="center" vertical="center" wrapText="1"/>
      <protection hidden="1"/>
    </xf>
    <xf numFmtId="10" fontId="24" fillId="0" borderId="197" xfId="0" applyNumberFormat="1" applyFont="1" applyBorder="1" applyAlignment="1" applyProtection="1">
      <alignment horizontal="center" vertical="center"/>
      <protection hidden="1"/>
    </xf>
    <xf numFmtId="10" fontId="29" fillId="0" borderId="90" xfId="0" applyNumberFormat="1" applyFont="1" applyBorder="1" applyAlignment="1" applyProtection="1">
      <alignment horizontal="center" vertical="center" wrapText="1"/>
      <protection hidden="1"/>
    </xf>
    <xf numFmtId="0" fontId="3" fillId="0" borderId="87" xfId="0" applyFont="1" applyBorder="1" applyAlignment="1" applyProtection="1">
      <alignment horizontal="center" vertical="center" wrapText="1"/>
      <protection hidden="1"/>
    </xf>
    <xf numFmtId="0" fontId="3" fillId="0" borderId="72" xfId="0" applyFont="1" applyBorder="1" applyAlignment="1" applyProtection="1">
      <alignment horizontal="center" vertical="center" wrapText="1"/>
      <protection hidden="1"/>
    </xf>
    <xf numFmtId="10" fontId="24" fillId="0" borderId="195" xfId="0" applyNumberFormat="1" applyFont="1" applyBorder="1" applyAlignment="1" applyProtection="1">
      <alignment horizontal="center" vertical="center"/>
      <protection hidden="1"/>
    </xf>
    <xf numFmtId="10" fontId="24" fillId="0" borderId="198" xfId="0" applyNumberFormat="1" applyFont="1" applyBorder="1" applyAlignment="1" applyProtection="1">
      <alignment horizontal="center" vertical="center"/>
      <protection hidden="1"/>
    </xf>
    <xf numFmtId="0" fontId="19" fillId="7" borderId="67" xfId="0" applyFont="1" applyFill="1" applyBorder="1" applyAlignment="1" applyProtection="1">
      <alignment horizontal="center" vertical="center"/>
      <protection hidden="1"/>
    </xf>
    <xf numFmtId="0" fontId="19" fillId="7" borderId="182" xfId="0" applyFont="1" applyFill="1" applyBorder="1" applyAlignment="1" applyProtection="1">
      <alignment horizontal="center" vertical="center"/>
      <protection hidden="1"/>
    </xf>
    <xf numFmtId="0" fontId="19" fillId="7" borderId="92" xfId="0" applyFont="1" applyFill="1" applyBorder="1" applyAlignment="1" applyProtection="1">
      <alignment horizontal="center" vertical="center"/>
      <protection hidden="1"/>
    </xf>
    <xf numFmtId="49" fontId="3" fillId="7" borderId="92" xfId="0" applyNumberFormat="1" applyFont="1" applyFill="1" applyBorder="1" applyAlignment="1" applyProtection="1">
      <alignment horizontal="center" vertical="center"/>
      <protection hidden="1"/>
    </xf>
    <xf numFmtId="0" fontId="3" fillId="7" borderId="92" xfId="0" applyFont="1" applyFill="1" applyBorder="1" applyAlignment="1" applyProtection="1">
      <alignment horizontal="left" vertical="center" wrapText="1"/>
      <protection hidden="1"/>
    </xf>
    <xf numFmtId="49" fontId="3" fillId="7" borderId="199" xfId="0" applyNumberFormat="1" applyFont="1" applyFill="1" applyBorder="1" applyAlignment="1" applyProtection="1">
      <alignment horizontal="center" vertical="center"/>
      <protection hidden="1"/>
    </xf>
    <xf numFmtId="0" fontId="19" fillId="7" borderId="183" xfId="0" applyFont="1" applyFill="1" applyBorder="1" applyAlignment="1" applyProtection="1">
      <alignment horizontal="center" vertical="center"/>
      <protection hidden="1"/>
    </xf>
    <xf numFmtId="4" fontId="3" fillId="7" borderId="201" xfId="0" applyNumberFormat="1" applyFont="1" applyFill="1" applyBorder="1" applyAlignment="1" applyProtection="1">
      <alignment horizontal="center" vertical="center"/>
      <protection hidden="1"/>
    </xf>
    <xf numFmtId="4" fontId="3" fillId="0" borderId="200" xfId="0" applyNumberFormat="1" applyFont="1" applyBorder="1" applyAlignment="1" applyProtection="1">
      <alignment horizontal="center" vertical="center" wrapText="1"/>
      <protection hidden="1"/>
    </xf>
    <xf numFmtId="4" fontId="3" fillId="0" borderId="92" xfId="0" applyNumberFormat="1" applyFont="1" applyBorder="1" applyAlignment="1" applyProtection="1">
      <alignment horizontal="center" vertical="center"/>
      <protection hidden="1"/>
    </xf>
    <xf numFmtId="4" fontId="3" fillId="0" borderId="202" xfId="0" applyNumberFormat="1" applyFont="1" applyBorder="1" applyAlignment="1" applyProtection="1">
      <alignment horizontal="center" vertical="center" wrapText="1"/>
      <protection hidden="1"/>
    </xf>
    <xf numFmtId="4" fontId="3" fillId="0" borderId="88" xfId="0" applyNumberFormat="1" applyFont="1" applyBorder="1" applyAlignment="1" applyProtection="1">
      <alignment horizontal="center" vertical="center" wrapText="1"/>
      <protection hidden="1"/>
    </xf>
    <xf numFmtId="0" fontId="19" fillId="7" borderId="73" xfId="0" applyFont="1" applyFill="1" applyBorder="1" applyAlignment="1" applyProtection="1">
      <alignment horizontal="center" vertical="center"/>
      <protection hidden="1"/>
    </xf>
    <xf numFmtId="0" fontId="3" fillId="7" borderId="201" xfId="0" applyFont="1" applyFill="1" applyBorder="1" applyAlignment="1" applyProtection="1">
      <alignment horizontal="left" vertical="center" wrapText="1"/>
      <protection hidden="1"/>
    </xf>
    <xf numFmtId="4" fontId="3" fillId="7" borderId="200" xfId="0" applyNumberFormat="1" applyFont="1" applyFill="1" applyBorder="1" applyAlignment="1" applyProtection="1">
      <alignment horizontal="center" vertical="center"/>
      <protection hidden="1"/>
    </xf>
    <xf numFmtId="0" fontId="38" fillId="0" borderId="5" xfId="20" applyFont="1" applyAlignment="1" applyProtection="1">
      <alignment horizontal="center" vertical="center"/>
      <protection locked="0"/>
    </xf>
    <xf numFmtId="43" fontId="43" fillId="8" borderId="9" xfId="0" applyNumberFormat="1" applyFont="1" applyFill="1" applyBorder="1" applyAlignment="1" applyProtection="1">
      <alignment horizontal="center" vertical="center"/>
      <protection hidden="1"/>
    </xf>
    <xf numFmtId="0" fontId="44" fillId="9" borderId="36" xfId="0" applyFont="1" applyFill="1" applyBorder="1" applyProtection="1">
      <protection hidden="1"/>
    </xf>
    <xf numFmtId="0" fontId="27" fillId="0" borderId="5" xfId="20" applyFont="1" applyAlignment="1" applyProtection="1">
      <alignment horizontal="left" vertical="center"/>
      <protection hidden="1"/>
    </xf>
    <xf numFmtId="0" fontId="27" fillId="0" borderId="5" xfId="20" applyFont="1" applyAlignment="1" applyProtection="1">
      <alignment vertical="center" wrapText="1"/>
      <protection hidden="1"/>
    </xf>
    <xf numFmtId="0" fontId="27" fillId="0" borderId="5" xfId="20" applyFont="1" applyAlignment="1" applyProtection="1">
      <alignment vertical="center" wrapText="1"/>
      <protection locked="0"/>
    </xf>
    <xf numFmtId="0" fontId="9" fillId="2" borderId="32" xfId="21" applyFont="1" applyFill="1" applyBorder="1" applyAlignment="1" applyProtection="1">
      <alignment horizontal="center" vertical="center" wrapText="1"/>
      <protection hidden="1"/>
    </xf>
    <xf numFmtId="0" fontId="7" fillId="0" borderId="41" xfId="21" applyFont="1" applyBorder="1" applyProtection="1">
      <protection hidden="1"/>
    </xf>
    <xf numFmtId="168" fontId="8" fillId="0" borderId="145" xfId="0" applyNumberFormat="1" applyFont="1" applyBorder="1" applyAlignment="1" applyProtection="1">
      <alignment horizontal="center" vertical="center" wrapText="1"/>
      <protection hidden="1"/>
    </xf>
    <xf numFmtId="0" fontId="46" fillId="0" borderId="146" xfId="0" applyFont="1" applyBorder="1" applyProtection="1">
      <protection hidden="1"/>
    </xf>
    <xf numFmtId="168" fontId="8" fillId="0" borderId="53" xfId="0" applyNumberFormat="1" applyFont="1" applyBorder="1" applyAlignment="1" applyProtection="1">
      <alignment horizontal="center" vertical="center" wrapText="1"/>
      <protection hidden="1"/>
    </xf>
    <xf numFmtId="0" fontId="46" fillId="0" borderId="53" xfId="0" applyFont="1" applyBorder="1" applyProtection="1">
      <protection hidden="1"/>
    </xf>
    <xf numFmtId="0" fontId="9" fillId="2" borderId="47" xfId="0" applyFont="1" applyFill="1" applyBorder="1" applyAlignment="1" applyProtection="1">
      <alignment horizontal="center" vertical="center"/>
      <protection hidden="1"/>
    </xf>
    <xf numFmtId="0" fontId="7" fillId="0" borderId="55" xfId="0" applyFont="1" applyBorder="1" applyProtection="1">
      <protection hidden="1"/>
    </xf>
    <xf numFmtId="0" fontId="7" fillId="0" borderId="52" xfId="0" applyFont="1" applyBorder="1" applyProtection="1">
      <protection hidden="1"/>
    </xf>
    <xf numFmtId="0" fontId="50" fillId="2" borderId="54" xfId="0" applyFont="1" applyFill="1" applyBorder="1" applyAlignment="1" applyProtection="1">
      <alignment horizontal="center" vertical="center"/>
      <protection hidden="1"/>
    </xf>
    <xf numFmtId="0" fontId="51" fillId="0" borderId="56" xfId="0" applyFont="1" applyBorder="1" applyProtection="1">
      <protection hidden="1"/>
    </xf>
    <xf numFmtId="0" fontId="51" fillId="0" borderId="57" xfId="0" applyFont="1" applyBorder="1" applyProtection="1">
      <protection hidden="1"/>
    </xf>
    <xf numFmtId="166" fontId="8" fillId="0" borderId="37" xfId="0" applyNumberFormat="1" applyFont="1" applyBorder="1" applyAlignment="1" applyProtection="1">
      <alignment horizontal="center" vertical="center"/>
      <protection hidden="1"/>
    </xf>
    <xf numFmtId="0" fontId="7" fillId="0" borderId="1" xfId="0" applyFont="1" applyBorder="1" applyProtection="1">
      <protection hidden="1"/>
    </xf>
    <xf numFmtId="0" fontId="7" fillId="0" borderId="3" xfId="0" applyFont="1" applyBorder="1" applyProtection="1">
      <protection hidden="1"/>
    </xf>
    <xf numFmtId="166" fontId="52" fillId="0" borderId="39" xfId="0" applyNumberFormat="1" applyFont="1" applyBorder="1" applyAlignment="1" applyProtection="1">
      <alignment horizontal="center" vertical="center"/>
      <protection hidden="1"/>
    </xf>
    <xf numFmtId="0" fontId="51" fillId="0" borderId="2" xfId="0" applyFont="1" applyBorder="1" applyProtection="1">
      <protection hidden="1"/>
    </xf>
    <xf numFmtId="0" fontId="51" fillId="0" borderId="4" xfId="0" applyFont="1" applyBorder="1" applyProtection="1">
      <protection hidden="1"/>
    </xf>
    <xf numFmtId="9" fontId="9" fillId="2" borderId="47" xfId="0" applyNumberFormat="1" applyFont="1" applyFill="1" applyBorder="1" applyAlignment="1" applyProtection="1">
      <alignment horizontal="center" vertical="center"/>
      <protection hidden="1"/>
    </xf>
    <xf numFmtId="10" fontId="8" fillId="0" borderId="144" xfId="0" applyNumberFormat="1" applyFont="1" applyBorder="1" applyAlignment="1" applyProtection="1">
      <alignment horizontal="center" vertical="center"/>
      <protection hidden="1"/>
    </xf>
    <xf numFmtId="0" fontId="46" fillId="0" borderId="143" xfId="0" applyFont="1" applyBorder="1" applyProtection="1">
      <protection hidden="1"/>
    </xf>
    <xf numFmtId="10" fontId="8" fillId="0" borderId="53" xfId="0" applyNumberFormat="1" applyFont="1" applyBorder="1" applyAlignment="1" applyProtection="1">
      <alignment horizontal="center" vertical="center"/>
      <protection hidden="1"/>
    </xf>
    <xf numFmtId="9" fontId="8" fillId="0" borderId="1" xfId="0" applyNumberFormat="1" applyFont="1" applyBorder="1" applyAlignment="1" applyProtection="1">
      <alignment horizontal="center" vertical="center"/>
      <protection hidden="1"/>
    </xf>
    <xf numFmtId="166" fontId="8" fillId="0" borderId="147" xfId="0" applyNumberFormat="1" applyFont="1" applyBorder="1" applyAlignment="1" applyProtection="1">
      <alignment horizontal="center" vertical="center"/>
      <protection hidden="1"/>
    </xf>
    <xf numFmtId="0" fontId="46" fillId="0" borderId="148" xfId="0" applyFont="1" applyBorder="1" applyProtection="1">
      <protection hidden="1"/>
    </xf>
    <xf numFmtId="168" fontId="8" fillId="0" borderId="144" xfId="0" applyNumberFormat="1" applyFont="1" applyBorder="1" applyAlignment="1" applyProtection="1">
      <alignment horizontal="center" vertical="center" wrapText="1"/>
      <protection hidden="1"/>
    </xf>
    <xf numFmtId="166" fontId="8" fillId="0" borderId="149" xfId="0" applyNumberFormat="1" applyFont="1" applyBorder="1" applyAlignment="1" applyProtection="1">
      <alignment horizontal="center" vertical="center"/>
      <protection hidden="1"/>
    </xf>
    <xf numFmtId="0" fontId="46" fillId="0" borderId="149" xfId="0" applyFont="1" applyBorder="1" applyProtection="1">
      <protection hidden="1"/>
    </xf>
    <xf numFmtId="166" fontId="8" fillId="0" borderId="144" xfId="0" applyNumberFormat="1" applyFont="1" applyBorder="1" applyAlignment="1" applyProtection="1">
      <alignment horizontal="center" vertical="center"/>
      <protection hidden="1"/>
    </xf>
    <xf numFmtId="0" fontId="50" fillId="2" borderId="43" xfId="0" applyFont="1" applyFill="1" applyBorder="1" applyAlignment="1" applyProtection="1">
      <alignment horizontal="center" vertical="center"/>
      <protection hidden="1"/>
    </xf>
    <xf numFmtId="0" fontId="51" fillId="0" borderId="48" xfId="0" applyFont="1" applyBorder="1" applyProtection="1">
      <protection hidden="1"/>
    </xf>
    <xf numFmtId="0" fontId="50" fillId="2" borderId="44" xfId="0" applyFont="1" applyFill="1" applyBorder="1" applyAlignment="1" applyProtection="1">
      <alignment horizontal="center" vertical="center"/>
      <protection hidden="1"/>
    </xf>
    <xf numFmtId="0" fontId="51" fillId="0" borderId="49" xfId="0" applyFont="1" applyBorder="1" applyProtection="1">
      <protection hidden="1"/>
    </xf>
    <xf numFmtId="169" fontId="50" fillId="2" borderId="46" xfId="0" applyNumberFormat="1" applyFont="1" applyFill="1" applyBorder="1" applyAlignment="1" applyProtection="1">
      <alignment horizontal="center" vertical="center"/>
      <protection hidden="1"/>
    </xf>
    <xf numFmtId="0" fontId="51" fillId="0" borderId="51" xfId="0" applyFont="1" applyBorder="1" applyProtection="1">
      <protection hidden="1"/>
    </xf>
    <xf numFmtId="168" fontId="8" fillId="0" borderId="46" xfId="0" applyNumberFormat="1" applyFont="1" applyBorder="1" applyAlignment="1" applyProtection="1">
      <alignment horizontal="center" vertical="center" wrapText="1"/>
      <protection hidden="1"/>
    </xf>
    <xf numFmtId="10" fontId="8" fillId="0" borderId="46" xfId="0" applyNumberFormat="1" applyFont="1" applyBorder="1" applyAlignment="1" applyProtection="1">
      <alignment horizontal="center" vertical="center"/>
      <protection hidden="1"/>
    </xf>
    <xf numFmtId="166" fontId="8" fillId="0" borderId="46" xfId="0" applyNumberFormat="1" applyFont="1" applyBorder="1" applyAlignment="1" applyProtection="1">
      <alignment horizontal="center" vertical="center"/>
      <protection hidden="1"/>
    </xf>
    <xf numFmtId="166" fontId="18" fillId="2" borderId="46" xfId="0" applyNumberFormat="1" applyFont="1" applyFill="1" applyBorder="1" applyAlignment="1" applyProtection="1">
      <alignment horizontal="center" vertical="center"/>
      <protection hidden="1"/>
    </xf>
    <xf numFmtId="0" fontId="7" fillId="0" borderId="53" xfId="0" applyFont="1" applyBorder="1" applyProtection="1">
      <protection hidden="1"/>
    </xf>
    <xf numFmtId="0" fontId="7" fillId="0" borderId="51" xfId="0" applyFont="1" applyBorder="1" applyProtection="1">
      <protection hidden="1"/>
    </xf>
    <xf numFmtId="166" fontId="17" fillId="0" borderId="2" xfId="0" applyNumberFormat="1" applyFont="1" applyBorder="1" applyAlignment="1" applyProtection="1">
      <alignment horizontal="center" vertical="center"/>
      <protection hidden="1"/>
    </xf>
    <xf numFmtId="0" fontId="7" fillId="0" borderId="2" xfId="0" applyFont="1" applyBorder="1" applyProtection="1">
      <protection hidden="1"/>
    </xf>
    <xf numFmtId="0" fontId="7" fillId="0" borderId="4" xfId="0" applyFont="1" applyBorder="1" applyProtection="1">
      <protection hidden="1"/>
    </xf>
    <xf numFmtId="0" fontId="42" fillId="0" borderId="5" xfId="20" applyFont="1" applyAlignment="1" applyProtection="1">
      <alignment horizontal="center" vertical="center" wrapText="1"/>
      <protection locked="0"/>
    </xf>
    <xf numFmtId="0" fontId="41" fillId="0" borderId="5" xfId="20" applyFont="1" applyAlignment="1" applyProtection="1">
      <alignment horizontal="left" vertical="center"/>
      <protection hidden="1"/>
    </xf>
    <xf numFmtId="0" fontId="41" fillId="0" borderId="5" xfId="20" applyFont="1" applyAlignment="1" applyProtection="1">
      <alignment vertical="center" wrapText="1"/>
      <protection hidden="1"/>
    </xf>
    <xf numFmtId="166" fontId="8" fillId="0" borderId="53" xfId="0" applyNumberFormat="1" applyFont="1" applyBorder="1" applyAlignment="1" applyProtection="1">
      <alignment horizontal="center" vertical="center"/>
      <protection hidden="1"/>
    </xf>
    <xf numFmtId="0" fontId="38" fillId="0" borderId="5" xfId="20" applyFont="1" applyAlignment="1" applyProtection="1">
      <alignment horizontal="center" vertical="center"/>
      <protection locked="0"/>
    </xf>
    <xf numFmtId="0" fontId="57" fillId="0" borderId="5" xfId="20" applyFont="1" applyAlignment="1" applyProtection="1">
      <alignment horizontal="center" vertical="center"/>
      <protection locked="0"/>
    </xf>
    <xf numFmtId="10" fontId="8" fillId="0" borderId="53" xfId="0" applyNumberFormat="1" applyFont="1" applyBorder="1" applyAlignment="1" applyProtection="1">
      <alignment horizontal="center" vertical="center" wrapText="1"/>
      <protection hidden="1"/>
    </xf>
    <xf numFmtId="0" fontId="46" fillId="0" borderId="53" xfId="0" applyFont="1" applyBorder="1" applyAlignment="1" applyProtection="1">
      <alignment wrapText="1"/>
      <protection hidden="1"/>
    </xf>
    <xf numFmtId="166" fontId="9" fillId="2" borderId="46" xfId="0" applyNumberFormat="1" applyFont="1" applyFill="1" applyBorder="1" applyAlignment="1" applyProtection="1">
      <alignment horizontal="center" vertical="center"/>
      <protection hidden="1"/>
    </xf>
    <xf numFmtId="166" fontId="18" fillId="2" borderId="54" xfId="0" applyNumberFormat="1" applyFont="1" applyFill="1" applyBorder="1" applyAlignment="1" applyProtection="1">
      <alignment horizontal="center" vertical="center"/>
      <protection hidden="1"/>
    </xf>
    <xf numFmtId="0" fontId="7" fillId="0" borderId="56" xfId="0" applyFont="1" applyBorder="1" applyProtection="1">
      <protection hidden="1"/>
    </xf>
    <xf numFmtId="0" fontId="7" fillId="0" borderId="57" xfId="0" applyFont="1" applyBorder="1" applyProtection="1">
      <protection hidden="1"/>
    </xf>
    <xf numFmtId="0" fontId="3" fillId="0" borderId="60" xfId="0" applyFont="1" applyBorder="1" applyAlignment="1" applyProtection="1">
      <alignment vertical="center" wrapText="1"/>
      <protection locked="0"/>
    </xf>
    <xf numFmtId="0" fontId="35" fillId="0" borderId="60" xfId="20" applyFont="1" applyBorder="1" applyAlignment="1" applyProtection="1">
      <protection locked="0"/>
    </xf>
    <xf numFmtId="0" fontId="35" fillId="0" borderId="61" xfId="20" applyFont="1" applyBorder="1" applyAlignment="1" applyProtection="1">
      <protection locked="0"/>
    </xf>
    <xf numFmtId="0" fontId="35" fillId="0" borderId="5" xfId="20" applyFont="1" applyAlignment="1" applyProtection="1">
      <alignment horizontal="center"/>
      <protection locked="0"/>
    </xf>
    <xf numFmtId="0" fontId="35" fillId="0" borderId="5" xfId="20" applyFont="1" applyAlignment="1" applyProtection="1">
      <protection locked="0"/>
    </xf>
    <xf numFmtId="0" fontId="35" fillId="0" borderId="63" xfId="20" applyFont="1" applyBorder="1" applyAlignment="1" applyProtection="1">
      <protection locked="0"/>
    </xf>
    <xf numFmtId="0" fontId="21" fillId="0" borderId="63" xfId="20" applyFont="1" applyBorder="1" applyAlignment="1" applyProtection="1">
      <alignment vertical="center"/>
      <protection locked="0"/>
    </xf>
    <xf numFmtId="0" fontId="36" fillId="0" borderId="63" xfId="20" applyFont="1" applyBorder="1" applyAlignment="1" applyProtection="1">
      <alignment vertical="center"/>
      <protection locked="0"/>
    </xf>
    <xf numFmtId="0" fontId="37" fillId="0" borderId="65" xfId="20" applyFont="1" applyBorder="1" applyAlignment="1" applyProtection="1">
      <alignment horizontal="left" vertical="center"/>
      <protection locked="0"/>
    </xf>
    <xf numFmtId="0" fontId="38" fillId="0" borderId="65" xfId="20" applyFont="1" applyBorder="1" applyAlignment="1" applyProtection="1">
      <alignment horizontal="center" vertical="center" wrapText="1"/>
      <protection locked="0"/>
    </xf>
    <xf numFmtId="4" fontId="38" fillId="0" borderId="65" xfId="20" applyNumberFormat="1" applyFont="1" applyBorder="1" applyAlignment="1" applyProtection="1">
      <alignment horizontal="center" vertical="center" wrapText="1"/>
      <protection locked="0"/>
    </xf>
    <xf numFmtId="0" fontId="38" fillId="0" borderId="66" xfId="20" applyFont="1" applyBorder="1" applyAlignment="1" applyProtection="1">
      <alignment horizontal="center" vertical="center" wrapText="1"/>
      <protection locked="0"/>
    </xf>
    <xf numFmtId="0" fontId="0" fillId="0" borderId="5" xfId="20" applyFont="1" applyAlignment="1" applyProtection="1">
      <alignment horizontal="center" vertic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39" fillId="0" borderId="5" xfId="20" applyFont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8" fillId="0" borderId="5" xfId="0" applyFont="1" applyBorder="1" applyAlignment="1" applyProtection="1">
      <alignment horizontal="center" vertical="center"/>
      <protection locked="0"/>
    </xf>
    <xf numFmtId="0" fontId="39" fillId="0" borderId="5" xfId="20" applyFont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9" fillId="0" borderId="5" xfId="0" applyFont="1" applyBorder="1" applyAlignment="1" applyProtection="1">
      <alignment horizontal="center" vertical="center"/>
      <protection locked="0"/>
    </xf>
    <xf numFmtId="165" fontId="12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0" fontId="21" fillId="0" borderId="38" xfId="20" applyFont="1" applyBorder="1" applyAlignment="1" applyProtection="1">
      <alignment vertical="center" wrapText="1"/>
      <protection locked="0"/>
    </xf>
    <xf numFmtId="0" fontId="37" fillId="0" borderId="5" xfId="20" applyFont="1" applyAlignment="1" applyProtection="1">
      <alignment horizontal="centerContinuous" vertical="center"/>
      <protection hidden="1"/>
    </xf>
    <xf numFmtId="4" fontId="38" fillId="0" borderId="5" xfId="20" applyNumberFormat="1" applyFont="1" applyAlignment="1" applyProtection="1">
      <alignment horizontal="center" vertical="center" wrapText="1"/>
      <protection hidden="1"/>
    </xf>
    <xf numFmtId="0" fontId="38" fillId="0" borderId="63" xfId="20" applyFont="1" applyBorder="1" applyAlignment="1" applyProtection="1">
      <alignment horizontal="center" vertical="center" wrapText="1"/>
      <protection hidden="1"/>
    </xf>
    <xf numFmtId="0" fontId="0" fillId="0" borderId="62" xfId="20" applyFont="1" applyBorder="1" applyAlignment="1" applyProtection="1">
      <alignment vertical="center"/>
      <protection hidden="1"/>
    </xf>
    <xf numFmtId="0" fontId="0" fillId="0" borderId="5" xfId="20" applyFont="1" applyAlignment="1" applyProtection="1">
      <alignment vertical="center"/>
      <protection hidden="1"/>
    </xf>
    <xf numFmtId="0" fontId="0" fillId="0" borderId="5" xfId="20" applyFont="1" applyAlignment="1" applyProtection="1">
      <alignment horizontal="center" vertical="center"/>
      <protection hidden="1"/>
    </xf>
    <xf numFmtId="0" fontId="37" fillId="0" borderId="5" xfId="20" applyFont="1" applyAlignment="1" applyProtection="1">
      <alignment horizontal="left" vertical="center"/>
      <protection hidden="1"/>
    </xf>
    <xf numFmtId="0" fontId="55" fillId="0" borderId="5" xfId="20" applyFont="1" applyAlignment="1" applyProtection="1">
      <alignment horizontal="centerContinuous" vertical="center" wrapText="1"/>
      <protection hidden="1"/>
    </xf>
    <xf numFmtId="172" fontId="38" fillId="0" borderId="0" xfId="19" applyNumberFormat="1" applyFont="1" applyAlignment="1" applyProtection="1">
      <alignment horizontal="center" vertical="center" wrapText="1"/>
      <protection hidden="1"/>
    </xf>
    <xf numFmtId="0" fontId="55" fillId="0" borderId="65" xfId="20" applyFont="1" applyBorder="1" applyAlignment="1" applyProtection="1">
      <alignment horizontal="centerContinuous" vertical="center" wrapText="1"/>
      <protection hidden="1"/>
    </xf>
    <xf numFmtId="173" fontId="38" fillId="0" borderId="65" xfId="19" applyNumberFormat="1" applyFont="1" applyBorder="1" applyAlignment="1" applyProtection="1">
      <alignment horizontal="center" vertical="center" wrapText="1"/>
      <protection hidden="1"/>
    </xf>
    <xf numFmtId="0" fontId="3" fillId="0" borderId="55" xfId="0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4" fontId="3" fillId="0" borderId="0" xfId="0" applyNumberFormat="1" applyFont="1" applyAlignment="1" applyProtection="1">
      <alignment horizontal="center" vertical="center" wrapText="1"/>
      <protection hidden="1"/>
    </xf>
    <xf numFmtId="0" fontId="24" fillId="0" borderId="56" xfId="0" applyFont="1" applyBorder="1" applyAlignment="1" applyProtection="1">
      <alignment horizontal="center" vertical="center" wrapText="1"/>
      <protection hidden="1"/>
    </xf>
    <xf numFmtId="49" fontId="43" fillId="8" borderId="6" xfId="0" applyNumberFormat="1" applyFont="1" applyFill="1" applyBorder="1" applyAlignment="1" applyProtection="1">
      <alignment horizontal="center" vertical="center"/>
      <protection hidden="1"/>
    </xf>
    <xf numFmtId="0" fontId="43" fillId="8" borderId="7" xfId="0" applyFont="1" applyFill="1" applyBorder="1" applyAlignment="1" applyProtection="1">
      <alignment horizontal="center" vertical="center" wrapText="1"/>
      <protection hidden="1"/>
    </xf>
    <xf numFmtId="0" fontId="43" fillId="8" borderId="6" xfId="0" applyFont="1" applyFill="1" applyBorder="1" applyAlignment="1" applyProtection="1">
      <alignment horizontal="center" vertical="center" wrapText="1"/>
      <protection hidden="1"/>
    </xf>
    <xf numFmtId="0" fontId="43" fillId="8" borderId="8" xfId="0" applyFont="1" applyFill="1" applyBorder="1" applyAlignment="1" applyProtection="1">
      <alignment horizontal="center" vertical="center" wrapText="1"/>
      <protection hidden="1"/>
    </xf>
    <xf numFmtId="4" fontId="43" fillId="8" borderId="6" xfId="0" applyNumberFormat="1" applyFont="1" applyFill="1" applyBorder="1" applyAlignment="1" applyProtection="1">
      <alignment horizontal="center" vertical="center" wrapText="1"/>
      <protection hidden="1"/>
    </xf>
    <xf numFmtId="4" fontId="43" fillId="8" borderId="8" xfId="0" applyNumberFormat="1" applyFont="1" applyFill="1" applyBorder="1" applyAlignment="1" applyProtection="1">
      <alignment horizontal="center" vertical="center" wrapText="1"/>
      <protection hidden="1"/>
    </xf>
    <xf numFmtId="165" fontId="43" fillId="8" borderId="6" xfId="0" applyNumberFormat="1" applyFont="1" applyFill="1" applyBorder="1" applyAlignment="1" applyProtection="1">
      <alignment horizontal="center" vertical="center" wrapText="1"/>
      <protection hidden="1"/>
    </xf>
    <xf numFmtId="4" fontId="3" fillId="7" borderId="95" xfId="0" applyNumberFormat="1" applyFont="1" applyFill="1" applyBorder="1" applyAlignment="1" applyProtection="1">
      <alignment horizontal="center" vertical="center"/>
      <protection hidden="1"/>
    </xf>
    <xf numFmtId="4" fontId="3" fillId="10" borderId="20" xfId="0" applyNumberFormat="1" applyFont="1" applyFill="1" applyBorder="1" applyAlignment="1" applyProtection="1">
      <alignment horizontal="center" vertical="center"/>
      <protection locked="0"/>
    </xf>
    <xf numFmtId="4" fontId="3" fillId="10" borderId="26" xfId="0" applyNumberFormat="1" applyFont="1" applyFill="1" applyBorder="1" applyAlignment="1" applyProtection="1">
      <alignment horizontal="center" vertical="center"/>
      <protection locked="0"/>
    </xf>
    <xf numFmtId="4" fontId="3" fillId="10" borderId="95" xfId="0" applyNumberFormat="1" applyFont="1" applyFill="1" applyBorder="1" applyAlignment="1" applyProtection="1">
      <alignment horizontal="center" vertical="center"/>
      <protection locked="0"/>
    </xf>
    <xf numFmtId="4" fontId="3" fillId="10" borderId="106" xfId="0" applyNumberFormat="1" applyFont="1" applyFill="1" applyBorder="1" applyAlignment="1" applyProtection="1">
      <alignment horizontal="center" vertical="center"/>
      <protection locked="0"/>
    </xf>
    <xf numFmtId="4" fontId="3" fillId="10" borderId="94" xfId="0" applyNumberFormat="1" applyFont="1" applyFill="1" applyBorder="1" applyAlignment="1" applyProtection="1">
      <alignment horizontal="center" vertical="center"/>
      <protection locked="0"/>
    </xf>
    <xf numFmtId="4" fontId="3" fillId="10" borderId="93" xfId="0" applyNumberFormat="1" applyFont="1" applyFill="1" applyBorder="1" applyAlignment="1" applyProtection="1">
      <alignment horizontal="center" vertical="center"/>
      <protection locked="0"/>
    </xf>
    <xf numFmtId="4" fontId="3" fillId="10" borderId="5" xfId="0" applyNumberFormat="1" applyFont="1" applyFill="1" applyBorder="1" applyAlignment="1" applyProtection="1">
      <alignment horizontal="center" vertical="center"/>
      <protection locked="0"/>
    </xf>
    <xf numFmtId="4" fontId="3" fillId="10" borderId="73" xfId="0" applyNumberFormat="1" applyFont="1" applyFill="1" applyBorder="1" applyAlignment="1" applyProtection="1">
      <alignment horizontal="center" vertical="center"/>
      <protection locked="0"/>
    </xf>
    <xf numFmtId="4" fontId="3" fillId="10" borderId="81" xfId="0" applyNumberFormat="1" applyFont="1" applyFill="1" applyBorder="1" applyAlignment="1" applyProtection="1">
      <alignment horizontal="center" vertical="center"/>
      <protection locked="0"/>
    </xf>
    <xf numFmtId="4" fontId="3" fillId="10" borderId="88" xfId="0" applyNumberFormat="1" applyFont="1" applyFill="1" applyBorder="1" applyAlignment="1" applyProtection="1">
      <alignment horizontal="center" vertical="center"/>
      <protection locked="0"/>
    </xf>
    <xf numFmtId="4" fontId="3" fillId="10" borderId="115" xfId="0" applyNumberFormat="1" applyFont="1" applyFill="1" applyBorder="1" applyAlignment="1" applyProtection="1">
      <alignment horizontal="center" vertical="center"/>
      <protection locked="0"/>
    </xf>
    <xf numFmtId="4" fontId="3" fillId="10" borderId="102" xfId="0" applyNumberFormat="1" applyFont="1" applyFill="1" applyBorder="1" applyAlignment="1" applyProtection="1">
      <alignment horizontal="center" vertical="center"/>
      <protection locked="0"/>
    </xf>
    <xf numFmtId="4" fontId="3" fillId="10" borderId="108" xfId="0" applyNumberFormat="1" applyFont="1" applyFill="1" applyBorder="1" applyAlignment="1" applyProtection="1">
      <alignment horizontal="center" vertical="center"/>
      <protection locked="0"/>
    </xf>
    <xf numFmtId="4" fontId="3" fillId="10" borderId="180" xfId="0" applyNumberFormat="1" applyFont="1" applyFill="1" applyBorder="1" applyAlignment="1" applyProtection="1">
      <alignment horizontal="center" vertical="center"/>
      <protection locked="0"/>
    </xf>
    <xf numFmtId="4" fontId="3" fillId="10" borderId="137" xfId="0" applyNumberFormat="1" applyFont="1" applyFill="1" applyBorder="1" applyAlignment="1" applyProtection="1">
      <alignment horizontal="center" vertical="center"/>
      <protection locked="0"/>
    </xf>
    <xf numFmtId="4" fontId="3" fillId="10" borderId="77" xfId="0" applyNumberFormat="1" applyFont="1" applyFill="1" applyBorder="1" applyAlignment="1" applyProtection="1">
      <alignment horizontal="center" vertical="center"/>
      <protection locked="0"/>
    </xf>
    <xf numFmtId="4" fontId="3" fillId="10" borderId="76" xfId="0" applyNumberFormat="1" applyFont="1" applyFill="1" applyBorder="1" applyAlignment="1" applyProtection="1">
      <alignment horizontal="center" vertical="center"/>
      <protection locked="0"/>
    </xf>
    <xf numFmtId="4" fontId="3" fillId="10" borderId="79" xfId="0" applyNumberFormat="1" applyFont="1" applyFill="1" applyBorder="1" applyAlignment="1" applyProtection="1">
      <alignment horizontal="center" vertical="center"/>
      <protection locked="0"/>
    </xf>
    <xf numFmtId="4" fontId="3" fillId="10" borderId="110" xfId="0" applyNumberFormat="1" applyFont="1" applyFill="1" applyBorder="1" applyAlignment="1" applyProtection="1">
      <alignment horizontal="center" vertical="center"/>
      <protection locked="0"/>
    </xf>
    <xf numFmtId="4" fontId="3" fillId="10" borderId="142" xfId="0" applyNumberFormat="1" applyFont="1" applyFill="1" applyBorder="1" applyAlignment="1" applyProtection="1">
      <alignment horizontal="center" vertical="center"/>
      <protection locked="0"/>
    </xf>
    <xf numFmtId="4" fontId="3" fillId="10" borderId="109" xfId="0" applyNumberFormat="1" applyFont="1" applyFill="1" applyBorder="1" applyAlignment="1" applyProtection="1">
      <alignment horizontal="center" vertical="center"/>
      <protection locked="0"/>
    </xf>
    <xf numFmtId="4" fontId="3" fillId="10" borderId="190" xfId="0" applyNumberFormat="1" applyFont="1" applyFill="1" applyBorder="1" applyAlignment="1" applyProtection="1">
      <alignment horizontal="center" vertical="center"/>
      <protection locked="0"/>
    </xf>
    <xf numFmtId="4" fontId="3" fillId="10" borderId="194" xfId="0" applyNumberFormat="1" applyFont="1" applyFill="1" applyBorder="1" applyAlignment="1" applyProtection="1">
      <alignment horizontal="center" vertical="center"/>
      <protection locked="0"/>
    </xf>
    <xf numFmtId="10" fontId="62" fillId="11" borderId="12" xfId="22" applyNumberFormat="1" applyFont="1" applyFill="1" applyBorder="1" applyAlignment="1" applyProtection="1">
      <alignment horizontal="center" vertical="center"/>
      <protection locked="0"/>
    </xf>
    <xf numFmtId="0" fontId="0" fillId="0" borderId="5" xfId="20" applyFont="1" applyBorder="1" applyAlignment="1" applyProtection="1">
      <alignment vertical="center"/>
      <protection locked="0"/>
    </xf>
    <xf numFmtId="0" fontId="35" fillId="0" borderId="121" xfId="20" applyFont="1" applyBorder="1" applyAlignment="1" applyProtection="1">
      <alignment vertical="center"/>
      <protection locked="0"/>
    </xf>
    <xf numFmtId="0" fontId="35" fillId="0" borderId="5" xfId="20" applyFont="1" applyBorder="1" applyAlignment="1" applyProtection="1">
      <alignment vertical="center"/>
      <protection locked="0"/>
    </xf>
    <xf numFmtId="0" fontId="35" fillId="0" borderId="117" xfId="20" applyFont="1" applyBorder="1" applyAlignment="1" applyProtection="1">
      <alignment vertical="center"/>
      <protection locked="0"/>
    </xf>
    <xf numFmtId="0" fontId="35" fillId="0" borderId="118" xfId="20" applyFont="1" applyBorder="1" applyAlignment="1" applyProtection="1">
      <alignment vertical="center"/>
      <protection locked="0"/>
    </xf>
    <xf numFmtId="0" fontId="7" fillId="0" borderId="5" xfId="23" applyProtection="1">
      <protection locked="0"/>
    </xf>
    <xf numFmtId="0" fontId="21" fillId="0" borderId="5" xfId="20" applyFont="1" applyBorder="1" applyAlignment="1" applyProtection="1">
      <protection locked="0"/>
    </xf>
    <xf numFmtId="0" fontId="21" fillId="0" borderId="119" xfId="20" applyFont="1" applyBorder="1" applyAlignment="1" applyProtection="1">
      <protection locked="0"/>
    </xf>
    <xf numFmtId="0" fontId="21" fillId="0" borderId="118" xfId="20" applyFont="1" applyBorder="1" applyProtection="1">
      <protection locked="0"/>
    </xf>
    <xf numFmtId="0" fontId="21" fillId="0" borderId="5" xfId="20" applyFont="1" applyBorder="1" applyAlignment="1" applyProtection="1">
      <alignment vertical="center"/>
      <protection locked="0"/>
    </xf>
    <xf numFmtId="0" fontId="7" fillId="0" borderId="119" xfId="23" applyBorder="1" applyProtection="1">
      <protection locked="0"/>
    </xf>
    <xf numFmtId="0" fontId="7" fillId="0" borderId="118" xfId="23" applyBorder="1" applyProtection="1">
      <protection locked="0"/>
    </xf>
    <xf numFmtId="0" fontId="36" fillId="0" borderId="5" xfId="20" applyFont="1" applyBorder="1" applyAlignment="1" applyProtection="1">
      <alignment vertical="center"/>
      <protection locked="0"/>
    </xf>
    <xf numFmtId="0" fontId="36" fillId="0" borderId="119" xfId="20" applyFont="1" applyBorder="1" applyAlignment="1" applyProtection="1">
      <alignment vertical="center"/>
      <protection locked="0"/>
    </xf>
    <xf numFmtId="0" fontId="36" fillId="0" borderId="118" xfId="20" applyFont="1" applyBorder="1" applyAlignment="1" applyProtection="1">
      <alignment vertical="center"/>
      <protection locked="0"/>
    </xf>
    <xf numFmtId="0" fontId="0" fillId="0" borderId="123" xfId="20" applyFont="1" applyBorder="1" applyAlignment="1" applyProtection="1">
      <alignment vertical="center"/>
      <protection locked="0"/>
    </xf>
    <xf numFmtId="0" fontId="59" fillId="0" borderId="5" xfId="20" applyFont="1" applyAlignment="1" applyProtection="1">
      <alignment vertical="center"/>
      <protection locked="0"/>
    </xf>
    <xf numFmtId="0" fontId="59" fillId="0" borderId="5" xfId="20" applyFont="1" applyAlignment="1" applyProtection="1">
      <alignment horizontal="center" vertical="center"/>
      <protection locked="0"/>
    </xf>
    <xf numFmtId="4" fontId="59" fillId="0" borderId="5" xfId="20" applyNumberFormat="1" applyFont="1" applyAlignment="1" applyProtection="1">
      <alignment horizontal="center" vertical="center"/>
      <protection locked="0"/>
    </xf>
    <xf numFmtId="0" fontId="7" fillId="0" borderId="62" xfId="23" applyBorder="1" applyProtection="1">
      <protection locked="0"/>
    </xf>
    <xf numFmtId="0" fontId="62" fillId="0" borderId="5" xfId="20" applyFont="1" applyAlignment="1" applyProtection="1">
      <alignment horizontal="left" vertical="center" wrapText="1"/>
      <protection locked="0"/>
    </xf>
    <xf numFmtId="0" fontId="62" fillId="0" borderId="5" xfId="20" applyFont="1" applyAlignment="1" applyProtection="1">
      <alignment horizontal="left" vertical="center"/>
      <protection locked="0"/>
    </xf>
    <xf numFmtId="2" fontId="21" fillId="0" borderId="62" xfId="23" applyNumberFormat="1" applyFont="1" applyBorder="1" applyProtection="1">
      <protection locked="0"/>
    </xf>
    <xf numFmtId="0" fontId="46" fillId="0" borderId="5" xfId="23" applyFont="1" applyProtection="1">
      <protection locked="0"/>
    </xf>
    <xf numFmtId="0" fontId="7" fillId="0" borderId="62" xfId="23" applyBorder="1" applyAlignment="1" applyProtection="1">
      <alignment horizontal="left"/>
      <protection locked="0"/>
    </xf>
    <xf numFmtId="175" fontId="21" fillId="0" borderId="62" xfId="23" applyNumberFormat="1" applyFont="1" applyBorder="1" applyAlignment="1" applyProtection="1">
      <alignment vertical="center"/>
      <protection locked="0"/>
    </xf>
    <xf numFmtId="175" fontId="60" fillId="0" borderId="62" xfId="23" applyNumberFormat="1" applyFont="1" applyBorder="1" applyProtection="1">
      <protection locked="0"/>
    </xf>
    <xf numFmtId="175" fontId="60" fillId="0" borderId="5" xfId="23" applyNumberFormat="1" applyFont="1" applyProtection="1">
      <protection locked="0"/>
    </xf>
    <xf numFmtId="0" fontId="61" fillId="0" borderId="5" xfId="26" applyNumberFormat="1" applyFont="1" applyFill="1" applyBorder="1" applyAlignment="1" applyProtection="1">
      <alignment horizontal="left" vertical="center"/>
      <protection locked="0"/>
    </xf>
    <xf numFmtId="43" fontId="7" fillId="0" borderId="5" xfId="23" applyNumberFormat="1" applyProtection="1">
      <protection locked="0"/>
    </xf>
    <xf numFmtId="0" fontId="61" fillId="0" borderId="5" xfId="26" applyNumberFormat="1" applyFont="1" applyFill="1" applyBorder="1" applyAlignment="1" applyProtection="1">
      <alignment horizontal="center" vertical="center"/>
      <protection locked="0"/>
    </xf>
    <xf numFmtId="166" fontId="22" fillId="0" borderId="5" xfId="24" applyFont="1" applyAlignment="1" applyProtection="1">
      <alignment vertical="center"/>
      <protection locked="0"/>
    </xf>
    <xf numFmtId="178" fontId="64" fillId="0" borderId="5" xfId="24" applyNumberFormat="1" applyFont="1" applyAlignment="1" applyProtection="1">
      <alignment horizontal="right" vertical="center"/>
      <protection locked="0"/>
    </xf>
    <xf numFmtId="177" fontId="62" fillId="0" borderId="5" xfId="24" applyNumberFormat="1" applyFont="1" applyAlignment="1" applyProtection="1">
      <alignment horizontal="right" vertical="center" wrapText="1"/>
      <protection locked="0"/>
    </xf>
    <xf numFmtId="0" fontId="63" fillId="0" borderId="5" xfId="23" applyFont="1" applyAlignment="1" applyProtection="1">
      <alignment vertical="center" wrapText="1"/>
      <protection locked="0"/>
    </xf>
    <xf numFmtId="178" fontId="64" fillId="0" borderId="5" xfId="24" applyNumberFormat="1" applyFont="1" applyAlignment="1" applyProtection="1">
      <alignment horizontal="left" vertical="center" wrapText="1"/>
      <protection locked="0"/>
    </xf>
    <xf numFmtId="0" fontId="63" fillId="0" borderId="5" xfId="23" applyFont="1" applyAlignment="1" applyProtection="1">
      <alignment horizontal="right" vertical="center" wrapText="1"/>
      <protection locked="0"/>
    </xf>
    <xf numFmtId="0" fontId="40" fillId="0" borderId="5" xfId="20" applyFont="1" applyAlignment="1" applyProtection="1">
      <alignment horizontal="center" vertical="center" wrapText="1"/>
      <protection locked="0"/>
    </xf>
    <xf numFmtId="0" fontId="40" fillId="0" borderId="5" xfId="20" applyFont="1" applyAlignment="1" applyProtection="1">
      <alignment horizontal="left" vertical="center" wrapText="1"/>
      <protection locked="0"/>
    </xf>
    <xf numFmtId="0" fontId="40" fillId="0" borderId="5" xfId="20" applyFont="1" applyAlignment="1" applyProtection="1">
      <alignment vertical="center"/>
      <protection locked="0"/>
    </xf>
    <xf numFmtId="0" fontId="62" fillId="0" borderId="5" xfId="23" applyFont="1" applyAlignment="1" applyProtection="1">
      <alignment horizontal="center" vertical="center"/>
      <protection locked="0"/>
    </xf>
    <xf numFmtId="0" fontId="62" fillId="0" borderId="5" xfId="20" applyFont="1" applyAlignment="1" applyProtection="1">
      <alignment horizontal="left"/>
      <protection locked="0"/>
    </xf>
    <xf numFmtId="0" fontId="46" fillId="0" borderId="5" xfId="23" applyFont="1" applyAlignment="1" applyProtection="1">
      <alignment horizontal="center" vertical="center"/>
      <protection locked="0"/>
    </xf>
    <xf numFmtId="0" fontId="46" fillId="0" borderId="5" xfId="20" applyFont="1" applyAlignment="1" applyProtection="1">
      <alignment horizontal="left" vertical="center"/>
      <protection locked="0"/>
    </xf>
    <xf numFmtId="0" fontId="46" fillId="0" borderId="5" xfId="20" applyFont="1" applyProtection="1">
      <protection locked="0"/>
    </xf>
    <xf numFmtId="0" fontId="46" fillId="0" borderId="5" xfId="20" applyFont="1" applyAlignment="1" applyProtection="1">
      <alignment horizontal="center" vertical="center"/>
      <protection locked="0"/>
    </xf>
    <xf numFmtId="10" fontId="46" fillId="0" borderId="5" xfId="20" applyNumberFormat="1" applyFont="1" applyProtection="1">
      <protection locked="0"/>
    </xf>
    <xf numFmtId="10" fontId="7" fillId="0" borderId="5" xfId="20" applyNumberFormat="1" applyProtection="1">
      <protection locked="0"/>
    </xf>
    <xf numFmtId="0" fontId="62" fillId="0" borderId="120" xfId="20" applyFont="1" applyBorder="1" applyAlignment="1" applyProtection="1">
      <alignment horizontal="left" vertical="center" wrapText="1"/>
      <protection hidden="1"/>
    </xf>
    <xf numFmtId="0" fontId="62" fillId="0" borderId="121" xfId="20" applyFont="1" applyBorder="1" applyAlignment="1" applyProtection="1">
      <alignment horizontal="left" vertical="center" wrapText="1"/>
      <protection hidden="1"/>
    </xf>
    <xf numFmtId="0" fontId="62" fillId="0" borderId="121" xfId="20" applyFont="1" applyBorder="1" applyAlignment="1" applyProtection="1">
      <alignment horizontal="left" vertical="center" wrapText="1"/>
      <protection hidden="1"/>
    </xf>
    <xf numFmtId="0" fontId="62" fillId="0" borderId="121" xfId="20" applyFont="1" applyBorder="1" applyAlignment="1" applyProtection="1">
      <alignment vertical="center" wrapText="1"/>
      <protection hidden="1"/>
    </xf>
    <xf numFmtId="0" fontId="46" fillId="0" borderId="122" xfId="23" applyFont="1" applyBorder="1" applyProtection="1">
      <protection hidden="1"/>
    </xf>
    <xf numFmtId="0" fontId="62" fillId="0" borderId="118" xfId="20" applyFont="1" applyBorder="1" applyAlignment="1" applyProtection="1">
      <alignment horizontal="left" vertical="center" wrapText="1"/>
      <protection hidden="1"/>
    </xf>
    <xf numFmtId="0" fontId="62" fillId="0" borderId="5" xfId="20" applyFont="1" applyAlignment="1" applyProtection="1">
      <alignment horizontal="left" vertical="center" wrapText="1"/>
      <protection hidden="1"/>
    </xf>
    <xf numFmtId="4" fontId="62" fillId="0" borderId="5" xfId="20" applyNumberFormat="1" applyFont="1" applyAlignment="1" applyProtection="1">
      <alignment horizontal="left" vertical="center" wrapText="1"/>
      <protection hidden="1"/>
    </xf>
    <xf numFmtId="0" fontId="46" fillId="0" borderId="63" xfId="23" applyFont="1" applyBorder="1" applyProtection="1">
      <protection hidden="1"/>
    </xf>
    <xf numFmtId="0" fontId="62" fillId="0" borderId="118" xfId="20" applyFont="1" applyBorder="1" applyAlignment="1" applyProtection="1">
      <alignment horizontal="left" vertical="center" wrapText="1"/>
      <protection hidden="1"/>
    </xf>
    <xf numFmtId="0" fontId="62" fillId="0" borderId="5" xfId="20" applyFont="1" applyAlignment="1" applyProtection="1">
      <alignment horizontal="left" vertical="center" wrapText="1"/>
      <protection hidden="1"/>
    </xf>
    <xf numFmtId="0" fontId="62" fillId="0" borderId="5" xfId="20" applyFont="1" applyAlignment="1" applyProtection="1">
      <alignment horizontal="left" vertical="center"/>
      <protection hidden="1"/>
    </xf>
    <xf numFmtId="0" fontId="62" fillId="0" borderId="5" xfId="23" applyFont="1" applyProtection="1">
      <protection hidden="1"/>
    </xf>
    <xf numFmtId="172" fontId="62" fillId="0" borderId="63" xfId="24" applyNumberFormat="1" applyFont="1" applyBorder="1" applyAlignment="1" applyProtection="1">
      <alignment horizontal="center" vertical="center" wrapText="1"/>
      <protection hidden="1"/>
    </xf>
    <xf numFmtId="0" fontId="46" fillId="0" borderId="5" xfId="23" applyFont="1" applyProtection="1">
      <protection hidden="1"/>
    </xf>
    <xf numFmtId="0" fontId="46" fillId="0" borderId="63" xfId="23" applyFont="1" applyBorder="1" applyAlignment="1" applyProtection="1">
      <alignment horizontal="left"/>
      <protection hidden="1"/>
    </xf>
    <xf numFmtId="0" fontId="62" fillId="0" borderId="5" xfId="20" applyFont="1" applyAlignment="1" applyProtection="1">
      <alignment vertical="center" wrapText="1"/>
      <protection hidden="1"/>
    </xf>
    <xf numFmtId="167" fontId="62" fillId="0" borderId="63" xfId="24" applyNumberFormat="1" applyFont="1" applyBorder="1" applyAlignment="1" applyProtection="1">
      <alignment horizontal="center" vertical="center"/>
      <protection hidden="1"/>
    </xf>
    <xf numFmtId="0" fontId="62" fillId="0" borderId="123" xfId="20" applyFont="1" applyBorder="1" applyAlignment="1" applyProtection="1">
      <alignment horizontal="left" vertical="center" wrapText="1"/>
      <protection hidden="1"/>
    </xf>
    <xf numFmtId="0" fontId="62" fillId="0" borderId="124" xfId="20" applyFont="1" applyBorder="1" applyAlignment="1" applyProtection="1">
      <alignment horizontal="left" vertical="center" wrapText="1"/>
      <protection hidden="1"/>
    </xf>
    <xf numFmtId="0" fontId="62" fillId="0" borderId="124" xfId="20" applyFont="1" applyBorder="1" applyAlignment="1" applyProtection="1">
      <alignment vertical="center" wrapText="1"/>
      <protection hidden="1"/>
    </xf>
    <xf numFmtId="176" fontId="62" fillId="0" borderId="125" xfId="24" applyNumberFormat="1" applyFont="1" applyBorder="1" applyAlignment="1" applyProtection="1">
      <alignment horizontal="center" vertical="center" wrapText="1"/>
      <protection hidden="1"/>
    </xf>
    <xf numFmtId="177" fontId="62" fillId="0" borderId="121" xfId="24" applyNumberFormat="1" applyFont="1" applyBorder="1" applyAlignment="1" applyProtection="1">
      <alignment horizontal="right" vertical="center" wrapText="1"/>
      <protection hidden="1"/>
    </xf>
    <xf numFmtId="49" fontId="63" fillId="0" borderId="90" xfId="25" applyNumberFormat="1" applyFont="1" applyBorder="1" applyAlignment="1" applyProtection="1">
      <alignment horizontal="center" vertical="center"/>
      <protection hidden="1"/>
    </xf>
    <xf numFmtId="49" fontId="63" fillId="0" borderId="126" xfId="25" applyNumberFormat="1" applyFont="1" applyBorder="1" applyAlignment="1" applyProtection="1">
      <alignment horizontal="center" vertical="center"/>
      <protection hidden="1"/>
    </xf>
    <xf numFmtId="49" fontId="63" fillId="0" borderId="91" xfId="25" applyNumberFormat="1" applyFont="1" applyBorder="1" applyAlignment="1" applyProtection="1">
      <alignment horizontal="center" vertical="center"/>
      <protection hidden="1"/>
    </xf>
    <xf numFmtId="49" fontId="63" fillId="0" borderId="127" xfId="25" applyNumberFormat="1" applyFont="1" applyBorder="1" applyAlignment="1" applyProtection="1">
      <alignment horizontal="centerContinuous" vertical="center"/>
      <protection hidden="1"/>
    </xf>
    <xf numFmtId="0" fontId="46" fillId="0" borderId="128" xfId="23" applyFont="1" applyBorder="1" applyAlignment="1" applyProtection="1">
      <alignment horizontal="centerContinuous"/>
      <protection hidden="1"/>
    </xf>
    <xf numFmtId="0" fontId="63" fillId="0" borderId="128" xfId="26" applyNumberFormat="1" applyFont="1" applyFill="1" applyBorder="1" applyAlignment="1" applyProtection="1">
      <alignment horizontal="left" vertical="center"/>
      <protection hidden="1"/>
    </xf>
    <xf numFmtId="0" fontId="63" fillId="0" borderId="128" xfId="26" applyNumberFormat="1" applyFont="1" applyFill="1" applyBorder="1" applyAlignment="1" applyProtection="1">
      <alignment horizontal="center" vertical="center"/>
      <protection hidden="1"/>
    </xf>
    <xf numFmtId="0" fontId="46" fillId="0" borderId="128" xfId="23" applyFont="1" applyBorder="1" applyProtection="1">
      <protection hidden="1"/>
    </xf>
    <xf numFmtId="166" fontId="63" fillId="0" borderId="128" xfId="26" applyNumberFormat="1" applyFont="1" applyFill="1" applyBorder="1" applyAlignment="1" applyProtection="1">
      <alignment horizontal="center" vertical="center"/>
      <protection hidden="1"/>
    </xf>
    <xf numFmtId="166" fontId="63" fillId="0" borderId="129" xfId="26" applyNumberFormat="1" applyFont="1" applyFill="1" applyBorder="1" applyAlignment="1" applyProtection="1">
      <alignment horizontal="center" vertical="center"/>
      <protection hidden="1"/>
    </xf>
    <xf numFmtId="49" fontId="63" fillId="0" borderId="58" xfId="25" applyNumberFormat="1" applyFont="1" applyBorder="1" applyAlignment="1" applyProtection="1">
      <alignment horizontal="center" vertical="center"/>
      <protection hidden="1"/>
    </xf>
    <xf numFmtId="0" fontId="63" fillId="0" borderId="5" xfId="26" applyNumberFormat="1" applyFont="1" applyFill="1" applyBorder="1" applyAlignment="1" applyProtection="1">
      <alignment horizontal="center" vertical="center"/>
      <protection hidden="1"/>
    </xf>
    <xf numFmtId="0" fontId="63" fillId="0" borderId="130" xfId="26" applyNumberFormat="1" applyFont="1" applyFill="1" applyBorder="1" applyAlignment="1" applyProtection="1">
      <alignment horizontal="center" vertical="center"/>
      <protection hidden="1"/>
    </xf>
    <xf numFmtId="49" fontId="63" fillId="0" borderId="58" xfId="25" applyNumberFormat="1" applyFont="1" applyBorder="1" applyAlignment="1" applyProtection="1">
      <alignment horizontal="centerContinuous" vertical="center"/>
      <protection hidden="1"/>
    </xf>
    <xf numFmtId="0" fontId="63" fillId="0" borderId="5" xfId="26" applyNumberFormat="1" applyFont="1" applyFill="1" applyBorder="1" applyAlignment="1" applyProtection="1">
      <alignment horizontal="centerContinuous" vertical="center"/>
      <protection hidden="1"/>
    </xf>
    <xf numFmtId="0" fontId="64" fillId="0" borderId="5" xfId="25" applyFont="1" applyBorder="1" applyAlignment="1" applyProtection="1">
      <alignment horizontal="center" vertical="center"/>
      <protection hidden="1"/>
    </xf>
    <xf numFmtId="0" fontId="64" fillId="0" borderId="5" xfId="25" applyFont="1" applyBorder="1" applyAlignment="1" applyProtection="1">
      <alignment horizontal="left" vertical="center" wrapText="1"/>
      <protection hidden="1"/>
    </xf>
    <xf numFmtId="0" fontId="64" fillId="0" borderId="5" xfId="26" applyNumberFormat="1" applyFont="1" applyFill="1" applyBorder="1" applyAlignment="1" applyProtection="1">
      <alignment horizontal="center" vertical="center"/>
      <protection hidden="1"/>
    </xf>
    <xf numFmtId="166" fontId="46" fillId="0" borderId="130" xfId="24" applyFont="1" applyBorder="1" applyAlignment="1" applyProtection="1">
      <alignment horizontal="left" vertical="center"/>
      <protection hidden="1"/>
    </xf>
    <xf numFmtId="0" fontId="64" fillId="0" borderId="5" xfId="25" applyFont="1" applyBorder="1" applyAlignment="1" applyProtection="1">
      <alignment horizontal="left" vertical="center"/>
      <protection hidden="1"/>
    </xf>
    <xf numFmtId="49" fontId="63" fillId="0" borderId="131" xfId="25" applyNumberFormat="1" applyFont="1" applyBorder="1" applyAlignment="1" applyProtection="1">
      <alignment horizontal="left" vertical="center"/>
      <protection hidden="1"/>
    </xf>
    <xf numFmtId="0" fontId="63" fillId="0" borderId="132" xfId="26" applyNumberFormat="1" applyFont="1" applyFill="1" applyBorder="1" applyAlignment="1" applyProtection="1">
      <alignment horizontal="center" vertical="center"/>
      <protection hidden="1"/>
    </xf>
    <xf numFmtId="166" fontId="46" fillId="0" borderId="132" xfId="24" applyFont="1" applyBorder="1" applyAlignment="1" applyProtection="1">
      <alignment horizontal="left" vertical="center"/>
      <protection hidden="1"/>
    </xf>
    <xf numFmtId="166" fontId="63" fillId="0" borderId="133" xfId="26" applyNumberFormat="1" applyFont="1" applyFill="1" applyBorder="1" applyAlignment="1" applyProtection="1">
      <alignment horizontal="center" vertical="center"/>
      <protection hidden="1"/>
    </xf>
    <xf numFmtId="166" fontId="46" fillId="10" borderId="5" xfId="24" applyFont="1" applyFill="1" applyAlignment="1" applyProtection="1">
      <alignment horizontal="left" vertical="center"/>
      <protection locked="0"/>
    </xf>
    <xf numFmtId="0" fontId="53" fillId="0" borderId="60" xfId="20" applyFont="1" applyBorder="1" applyAlignment="1" applyProtection="1">
      <alignment vertical="center"/>
      <protection locked="0"/>
    </xf>
    <xf numFmtId="0" fontId="53" fillId="0" borderId="61" xfId="20" applyFont="1" applyBorder="1" applyAlignment="1" applyProtection="1">
      <alignment vertical="center"/>
      <protection locked="0"/>
    </xf>
    <xf numFmtId="0" fontId="3" fillId="0" borderId="5" xfId="21" applyFont="1" applyAlignment="1" applyProtection="1">
      <alignment horizontal="center" vertical="center" wrapText="1"/>
      <protection locked="0"/>
    </xf>
    <xf numFmtId="165" fontId="10" fillId="0" borderId="5" xfId="21" applyNumberFormat="1" applyFont="1" applyAlignment="1" applyProtection="1">
      <alignment horizontal="center" vertical="center" wrapText="1"/>
      <protection locked="0"/>
    </xf>
    <xf numFmtId="0" fontId="31" fillId="0" borderId="5" xfId="21" applyProtection="1">
      <protection hidden="1"/>
    </xf>
    <xf numFmtId="0" fontId="55" fillId="0" borderId="65" xfId="20" applyFont="1" applyBorder="1" applyAlignment="1" applyProtection="1">
      <alignment horizontal="left" vertical="center" wrapText="1"/>
      <protection hidden="1"/>
    </xf>
    <xf numFmtId="0" fontId="38" fillId="0" borderId="5" xfId="20" applyFont="1" applyAlignment="1" applyProtection="1">
      <alignment horizontal="left" vertical="center" wrapText="1"/>
      <protection hidden="1"/>
    </xf>
    <xf numFmtId="0" fontId="38" fillId="0" borderId="5" xfId="20" applyFont="1" applyAlignment="1" applyProtection="1">
      <alignment horizontal="left" vertical="center" wrapText="1"/>
      <protection hidden="1"/>
    </xf>
    <xf numFmtId="0" fontId="55" fillId="0" borderId="5" xfId="20" applyFont="1" applyAlignment="1" applyProtection="1">
      <alignment vertical="center" wrapText="1"/>
      <protection hidden="1"/>
    </xf>
    <xf numFmtId="0" fontId="3" fillId="0" borderId="5" xfId="21" applyFont="1" applyAlignment="1" applyProtection="1">
      <alignment horizontal="centerContinuous" vertical="center"/>
      <protection locked="0"/>
    </xf>
    <xf numFmtId="0" fontId="0" fillId="0" borderId="5" xfId="20" applyFont="1" applyAlignment="1" applyProtection="1">
      <alignment horizontal="centerContinuous" vertical="center" wrapText="1"/>
      <protection locked="0"/>
    </xf>
    <xf numFmtId="4" fontId="54" fillId="0" borderId="5" xfId="20" applyNumberFormat="1" applyFont="1" applyAlignment="1" applyProtection="1">
      <alignment horizontal="center" vertical="center"/>
      <protection locked="0"/>
    </xf>
    <xf numFmtId="0" fontId="38" fillId="0" borderId="5" xfId="20" applyFont="1" applyAlignment="1" applyProtection="1">
      <alignment horizontal="centerContinuous" vertical="center"/>
      <protection locked="0"/>
    </xf>
    <xf numFmtId="0" fontId="39" fillId="0" borderId="5" xfId="20" applyFont="1" applyAlignment="1" applyProtection="1">
      <alignment horizontal="centerContinuous" vertical="center"/>
      <protection locked="0"/>
    </xf>
    <xf numFmtId="165" fontId="41" fillId="0" borderId="5" xfId="20" applyNumberFormat="1" applyFont="1" applyAlignment="1" applyProtection="1">
      <alignment horizontal="center" vertical="center" wrapText="1"/>
      <protection hidden="1"/>
    </xf>
    <xf numFmtId="0" fontId="0" fillId="0" borderId="60" xfId="0" applyBorder="1" applyProtection="1">
      <protection hidden="1"/>
    </xf>
    <xf numFmtId="0" fontId="0" fillId="0" borderId="0" xfId="0" applyProtection="1">
      <protection hidden="1"/>
    </xf>
    <xf numFmtId="166" fontId="41" fillId="0" borderId="5" xfId="20" applyNumberFormat="1" applyFont="1" applyAlignment="1" applyProtection="1">
      <alignment horizontal="center" vertical="center" wrapText="1"/>
      <protection hidden="1"/>
    </xf>
    <xf numFmtId="44" fontId="41" fillId="0" borderId="5" xfId="19" applyFont="1" applyFill="1" applyBorder="1" applyAlignment="1" applyProtection="1">
      <alignment horizontal="center" vertical="center" wrapText="1"/>
      <protection hidden="1"/>
    </xf>
    <xf numFmtId="0" fontId="41" fillId="0" borderId="62" xfId="20" applyFont="1" applyBorder="1" applyAlignment="1" applyProtection="1">
      <alignment horizontal="left" vertical="center" wrapText="1"/>
      <protection hidden="1"/>
    </xf>
    <xf numFmtId="0" fontId="41" fillId="0" borderId="65" xfId="20" applyFont="1" applyBorder="1" applyAlignment="1" applyProtection="1">
      <alignment horizontal="left" vertical="center" wrapText="1"/>
      <protection hidden="1"/>
    </xf>
    <xf numFmtId="0" fontId="3" fillId="0" borderId="69" xfId="0" applyFont="1" applyBorder="1" applyAlignment="1" applyProtection="1">
      <alignment vertical="center" wrapText="1"/>
      <protection hidden="1"/>
    </xf>
    <xf numFmtId="0" fontId="3" fillId="0" borderId="68" xfId="0" applyFont="1" applyBorder="1" applyAlignment="1" applyProtection="1">
      <alignment vertical="center" wrapText="1"/>
      <protection hidden="1"/>
    </xf>
    <xf numFmtId="0" fontId="3" fillId="0" borderId="68" xfId="0" applyFont="1" applyBorder="1" applyAlignment="1" applyProtection="1">
      <alignment horizontal="center" vertical="center" wrapText="1"/>
      <protection hidden="1"/>
    </xf>
    <xf numFmtId="4" fontId="3" fillId="0" borderId="68" xfId="0" applyNumberFormat="1" applyFont="1" applyBorder="1" applyAlignment="1" applyProtection="1">
      <alignment horizontal="center" vertical="center" wrapText="1"/>
      <protection hidden="1"/>
    </xf>
    <xf numFmtId="0" fontId="24" fillId="0" borderId="68" xfId="0" applyFont="1" applyBorder="1" applyAlignment="1" applyProtection="1">
      <alignment horizontal="center" vertical="center" wrapText="1"/>
      <protection hidden="1"/>
    </xf>
    <xf numFmtId="0" fontId="11" fillId="0" borderId="68" xfId="0" applyFont="1" applyBorder="1" applyAlignment="1" applyProtection="1">
      <alignment vertical="center" wrapText="1"/>
      <protection hidden="1"/>
    </xf>
    <xf numFmtId="0" fontId="11" fillId="0" borderId="38" xfId="0" applyFont="1" applyBorder="1" applyAlignment="1" applyProtection="1">
      <alignment vertical="center" wrapText="1"/>
      <protection hidden="1"/>
    </xf>
    <xf numFmtId="0" fontId="11" fillId="0" borderId="11" xfId="0" applyFont="1" applyBorder="1" applyAlignment="1" applyProtection="1">
      <alignment vertical="center" wrapText="1"/>
      <protection hidden="1"/>
    </xf>
    <xf numFmtId="10" fontId="46" fillId="10" borderId="155" xfId="23" applyNumberFormat="1" applyFont="1" applyFill="1" applyBorder="1" applyAlignment="1" applyProtection="1">
      <alignment horizontal="center" vertical="center"/>
      <protection locked="0"/>
    </xf>
    <xf numFmtId="10" fontId="46" fillId="10" borderId="167" xfId="23" applyNumberFormat="1" applyFont="1" applyFill="1" applyBorder="1" applyAlignment="1" applyProtection="1">
      <alignment horizontal="center" vertical="center"/>
      <protection locked="0"/>
    </xf>
    <xf numFmtId="10" fontId="46" fillId="10" borderId="149" xfId="23" applyNumberFormat="1" applyFont="1" applyFill="1" applyBorder="1" applyAlignment="1" applyProtection="1">
      <alignment horizontal="center" vertical="center"/>
      <protection locked="0"/>
    </xf>
    <xf numFmtId="10" fontId="46" fillId="10" borderId="173" xfId="23" applyNumberFormat="1" applyFont="1" applyFill="1" applyBorder="1" applyAlignment="1" applyProtection="1">
      <alignment horizontal="center" vertical="center"/>
      <protection locked="0"/>
    </xf>
    <xf numFmtId="10" fontId="46" fillId="10" borderId="170" xfId="23" applyNumberFormat="1" applyFont="1" applyFill="1" applyBorder="1" applyAlignment="1" applyProtection="1">
      <alignment horizontal="center" vertical="center"/>
      <protection locked="0"/>
    </xf>
    <xf numFmtId="10" fontId="46" fillId="10" borderId="158" xfId="23" applyNumberFormat="1" applyFont="1" applyFill="1" applyBorder="1" applyAlignment="1" applyProtection="1">
      <alignment horizontal="center" vertical="center"/>
      <protection locked="0"/>
    </xf>
    <xf numFmtId="10" fontId="46" fillId="10" borderId="153" xfId="23" applyNumberFormat="1" applyFont="1" applyFill="1" applyBorder="1" applyAlignment="1" applyProtection="1">
      <alignment horizontal="center" vertical="center"/>
      <protection locked="0"/>
    </xf>
    <xf numFmtId="10" fontId="46" fillId="10" borderId="171" xfId="23" applyNumberFormat="1" applyFont="1" applyFill="1" applyBorder="1" applyAlignment="1" applyProtection="1">
      <alignment horizontal="center" vertical="center"/>
      <protection locked="0"/>
    </xf>
    <xf numFmtId="10" fontId="46" fillId="10" borderId="169" xfId="23" applyNumberFormat="1" applyFont="1" applyFill="1" applyBorder="1" applyAlignment="1" applyProtection="1">
      <alignment horizontal="center" vertical="center"/>
      <protection locked="0"/>
    </xf>
    <xf numFmtId="10" fontId="46" fillId="10" borderId="172" xfId="23" applyNumberFormat="1" applyFont="1" applyFill="1" applyBorder="1" applyAlignment="1" applyProtection="1">
      <alignment horizontal="center" vertical="center"/>
      <protection locked="0"/>
    </xf>
    <xf numFmtId="10" fontId="46" fillId="10" borderId="168" xfId="23" applyNumberFormat="1" applyFont="1" applyFill="1" applyBorder="1" applyAlignment="1" applyProtection="1">
      <alignment horizontal="center" vertical="center"/>
      <protection locked="0"/>
    </xf>
    <xf numFmtId="10" fontId="46" fillId="10" borderId="163" xfId="23" applyNumberFormat="1" applyFont="1" applyFill="1" applyBorder="1" applyAlignment="1" applyProtection="1">
      <alignment horizontal="center" vertical="center"/>
      <protection locked="0"/>
    </xf>
    <xf numFmtId="10" fontId="46" fillId="10" borderId="156" xfId="23" applyNumberFormat="1" applyFont="1" applyFill="1" applyBorder="1" applyAlignment="1" applyProtection="1">
      <alignment horizontal="center" vertical="center"/>
      <protection locked="0"/>
    </xf>
  </cellXfs>
  <cellStyles count="27">
    <cellStyle name="Excel Built-in Normal" xfId="20" xr:uid="{00000000-0005-0000-0000-000000000000}"/>
    <cellStyle name="Moeda" xfId="19" builtinId="4"/>
    <cellStyle name="Moeda 2" xfId="24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3" xfId="7" xr:uid="{00000000-0005-0000-0000-000006000000}"/>
    <cellStyle name="Normal 2 4" xfId="23" xr:uid="{00000000-0005-0000-0000-000007000000}"/>
    <cellStyle name="Normal 3" xfId="3" xr:uid="{00000000-0005-0000-0000-000008000000}"/>
    <cellStyle name="Normal 4" xfId="8" xr:uid="{00000000-0005-0000-0000-000009000000}"/>
    <cellStyle name="Normal 5" xfId="9" xr:uid="{00000000-0005-0000-0000-00000A000000}"/>
    <cellStyle name="Normal 6" xfId="10" xr:uid="{00000000-0005-0000-0000-00000B000000}"/>
    <cellStyle name="Normal 6 2" xfId="16" xr:uid="{00000000-0005-0000-0000-00000C000000}"/>
    <cellStyle name="Normal 7" xfId="13" xr:uid="{00000000-0005-0000-0000-00000D000000}"/>
    <cellStyle name="Normal 8" xfId="14" xr:uid="{00000000-0005-0000-0000-00000E000000}"/>
    <cellStyle name="Normal 9" xfId="21" xr:uid="{00000000-0005-0000-0000-00000F000000}"/>
    <cellStyle name="Normal_11º MEDIÇÃO - vl real.rev2" xfId="25" xr:uid="{00000000-0005-0000-0000-000010000000}"/>
    <cellStyle name="Porcentagem" xfId="22" builtinId="5"/>
    <cellStyle name="Porcentagem 2" xfId="12" xr:uid="{00000000-0005-0000-0000-000012000000}"/>
    <cellStyle name="Porcentagem 2 2" xfId="18" xr:uid="{00000000-0005-0000-0000-000013000000}"/>
    <cellStyle name="Separador de milhares_11º MEDIÇÃO - vl real.rev2 2" xfId="26" xr:uid="{00000000-0005-0000-0000-000014000000}"/>
    <cellStyle name="Vírgula 2" xfId="2" xr:uid="{00000000-0005-0000-0000-000015000000}"/>
    <cellStyle name="Vírgula 2 2" xfId="5" xr:uid="{00000000-0005-0000-0000-000016000000}"/>
    <cellStyle name="Vírgula 3" xfId="6" xr:uid="{00000000-0005-0000-0000-000017000000}"/>
    <cellStyle name="Vírgula 4" xfId="11" xr:uid="{00000000-0005-0000-0000-000018000000}"/>
    <cellStyle name="Vírgula 4 2" xfId="17" xr:uid="{00000000-0005-0000-0000-000019000000}"/>
    <cellStyle name="Vírgula 5" xfId="15" xr:uid="{00000000-0005-0000-0000-00001A000000}"/>
  </cellStyles>
  <dxfs count="420"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colors>
    <mruColors>
      <color rgb="FF00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5%20-%20Vi&#225;rios\Recape%202017\CR%201039.006-412017-R$%20987.600,00%20-%20N&#205;VEL%20II\QCI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5%20-%20Vi&#225;rios\Recape%202017\CR%201039.136-992017-R$%20295.300,00%20-%20n&#237;vel%20I%20Entregue%2005.12.2017\Or&#231;amento\OR&#199;AMENTO_Recapeamento_Centro_Fase%202_R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Eventograma_e_Quantitativos"/>
      <sheetName val="Detalhamento"/>
      <sheetName val="Cronograma"/>
      <sheetName val="PLE"/>
      <sheetName val="Resumo_de_Acompanhamento"/>
      <sheetName val="CronoPrev"/>
      <sheetName val="PLE2"/>
    </sheetNames>
    <sheetDataSet>
      <sheetData sheetId="0" refreshError="1">
        <row r="33">
          <cell r="A33" t="str">
            <v>Núm do Evento</v>
          </cell>
        </row>
      </sheetData>
      <sheetData sheetId="1" refreshError="1"/>
      <sheetData sheetId="2" refreshError="1"/>
      <sheetData sheetId="3" refreshError="1"/>
      <sheetData sheetId="4" refreshError="1">
        <row r="28">
          <cell r="AX28">
            <v>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QCI"/>
      <sheetName val="CRONO"/>
      <sheetName val="RRE"/>
      <sheetName val="Ofício"/>
      <sheetName val="Listas"/>
    </sheetNames>
    <sheetDataSet>
      <sheetData sheetId="0" refreshError="1">
        <row r="22">
          <cell r="J22" t="str">
            <v>OGU não-PAC</v>
          </cell>
        </row>
      </sheetData>
      <sheetData sheetId="1" refreshError="1">
        <row r="14">
          <cell r="AH14">
            <v>0</v>
          </cell>
        </row>
        <row r="15">
          <cell r="AH15" t="str">
            <v>Adm. Direta</v>
          </cell>
        </row>
        <row r="26">
          <cell r="AH26">
            <v>0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B2" t="str">
            <v>Itens de Investimento</v>
          </cell>
          <cell r="C2" t="str">
            <v>Unidades habitacionais</v>
          </cell>
          <cell r="D2">
            <v>3</v>
          </cell>
          <cell r="E2" t="str">
            <v>Equipamentos comunitários</v>
          </cell>
          <cell r="F2">
            <v>6</v>
          </cell>
          <cell r="G2" t="str">
            <v>Pavimentação</v>
          </cell>
          <cell r="H2">
            <v>6</v>
          </cell>
          <cell r="I2" t="str">
            <v xml:space="preserve">Drenagem </v>
          </cell>
          <cell r="J2">
            <v>5</v>
          </cell>
          <cell r="K2" t="str">
            <v>Abastecimento de água</v>
          </cell>
          <cell r="L2">
            <v>11</v>
          </cell>
          <cell r="M2" t="str">
            <v>Esgotamento sanitário</v>
          </cell>
          <cell r="N2">
            <v>8</v>
          </cell>
          <cell r="O2" t="str">
            <v>Energia elétrica e iluminação pública</v>
          </cell>
          <cell r="P2">
            <v>4</v>
          </cell>
          <cell r="Q2" t="str">
            <v>Coleta e tratamento de resíduos sólidos</v>
          </cell>
          <cell r="R2">
            <v>6</v>
          </cell>
          <cell r="S2" t="str">
            <v xml:space="preserve">Contenção e estabilização de encostas </v>
          </cell>
          <cell r="T2">
            <v>2</v>
          </cell>
          <cell r="U2" t="str">
            <v>Regularização fundiária</v>
          </cell>
          <cell r="V2">
            <v>2</v>
          </cell>
          <cell r="W2" t="str">
            <v>Aquisição de terreno</v>
          </cell>
          <cell r="X2">
            <v>2</v>
          </cell>
          <cell r="Y2" t="str">
            <v>Aquisição de equipamentos e insumos</v>
          </cell>
          <cell r="Z2">
            <v>1</v>
          </cell>
          <cell r="AA2" t="str">
            <v>Elaboração de estudos e projetos</v>
          </cell>
          <cell r="AB2">
            <v>1</v>
          </cell>
          <cell r="AC2" t="str">
            <v>Instrumentos e ações em planejamento e gestão pública</v>
          </cell>
          <cell r="AD2">
            <v>1</v>
          </cell>
          <cell r="AE2" t="str">
            <v>Ações complementares às obras</v>
          </cell>
          <cell r="AF2">
            <v>3</v>
          </cell>
          <cell r="AG2" t="str">
            <v>Gerenciamento</v>
          </cell>
          <cell r="AH2">
            <v>1</v>
          </cell>
          <cell r="AI2" t="str">
            <v>Trabalho social</v>
          </cell>
          <cell r="AJ2">
            <v>4</v>
          </cell>
        </row>
        <row r="3">
          <cell r="B3" t="str">
            <v>Unidades habitacionais</v>
          </cell>
        </row>
        <row r="4">
          <cell r="B4" t="str">
            <v>Equipamentos comunitários</v>
          </cell>
        </row>
        <row r="5">
          <cell r="B5" t="str">
            <v>Pavimentação</v>
          </cell>
        </row>
        <row r="6">
          <cell r="B6" t="str">
            <v xml:space="preserve">Drenagem </v>
          </cell>
        </row>
        <row r="7">
          <cell r="B7" t="str">
            <v>Abastecimento de água</v>
          </cell>
        </row>
        <row r="8">
          <cell r="B8" t="str">
            <v>Esgotamento sanitário</v>
          </cell>
        </row>
        <row r="9">
          <cell r="B9" t="str">
            <v>Energia elétrica e iluminação pública</v>
          </cell>
        </row>
        <row r="10">
          <cell r="B10" t="str">
            <v>Coleta e tratamento de resíduos sólidos</v>
          </cell>
        </row>
        <row r="11">
          <cell r="B11" t="str">
            <v xml:space="preserve">Contenção e estabilização de encostas </v>
          </cell>
        </row>
        <row r="12">
          <cell r="B12" t="str">
            <v>Regularização fundiária</v>
          </cell>
        </row>
        <row r="13">
          <cell r="B13" t="str">
            <v>Aquisição de terreno</v>
          </cell>
        </row>
        <row r="14">
          <cell r="B14" t="str">
            <v>Aquisição de equipamentos e insumos</v>
          </cell>
        </row>
        <row r="15">
          <cell r="B15" t="str">
            <v>Elaboração de estudos e projetos</v>
          </cell>
        </row>
        <row r="16">
          <cell r="B16" t="str">
            <v>Instrumentos e ações em planejamento e gestão pública</v>
          </cell>
        </row>
        <row r="17">
          <cell r="B17" t="str">
            <v>Ações complementares às obras</v>
          </cell>
        </row>
        <row r="18">
          <cell r="B18" t="str">
            <v>Gerenciamento</v>
          </cell>
        </row>
        <row r="19">
          <cell r="B19" t="str">
            <v>Trabalho social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"/>
      <sheetName val="Memoria"/>
      <sheetName val="PLQ"/>
      <sheetName val="QCI"/>
      <sheetName val="Resumo _ Licitação"/>
      <sheetName val="CRONOGRAMA_ Licitação"/>
      <sheetName val="PLE"/>
      <sheetName val="CFF"/>
      <sheetName val="Distâncias"/>
      <sheetName val="Sinapi"/>
      <sheetName val="FDE"/>
      <sheetName val="SIUR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95"/>
  <sheetViews>
    <sheetView tabSelected="1" zoomScaleNormal="100" zoomScaleSheetLayoutView="100" workbookViewId="0">
      <selection activeCell="C3" sqref="C3"/>
    </sheetView>
  </sheetViews>
  <sheetFormatPr defaultColWidth="14.42578125" defaultRowHeight="15" customHeight="1" outlineLevelRow="1" outlineLevelCol="1" x14ac:dyDescent="0.2"/>
  <cols>
    <col min="1" max="1" width="14.42578125" style="5" customWidth="1"/>
    <col min="2" max="2" width="15.5703125" style="5" customWidth="1"/>
    <col min="3" max="3" width="19.7109375" style="5" customWidth="1"/>
    <col min="4" max="4" width="77.140625" style="5" customWidth="1" outlineLevel="1"/>
    <col min="5" max="5" width="8.28515625" style="5" customWidth="1" outlineLevel="1"/>
    <col min="6" max="6" width="11.7109375" style="5" bestFit="1" customWidth="1" outlineLevel="1"/>
    <col min="7" max="7" width="14" style="5" customWidth="1"/>
    <col min="8" max="8" width="19.7109375" style="30" customWidth="1"/>
    <col min="9" max="9" width="10" style="31" bestFit="1" customWidth="1"/>
    <col min="10" max="11" width="9.140625" style="5" customWidth="1"/>
    <col min="12" max="12" width="20.42578125" style="5" customWidth="1"/>
    <col min="13" max="13" width="27.28515625" style="5" customWidth="1"/>
    <col min="14" max="23" width="9.140625" style="5" customWidth="1"/>
    <col min="24" max="16384" width="14.42578125" style="5"/>
  </cols>
  <sheetData>
    <row r="1" spans="1:23" ht="15" customHeight="1" x14ac:dyDescent="0.4">
      <c r="A1" s="6"/>
      <c r="B1" s="505"/>
      <c r="C1" s="506"/>
      <c r="D1" s="506"/>
      <c r="E1" s="506"/>
      <c r="F1" s="506"/>
      <c r="G1" s="506"/>
      <c r="H1" s="506"/>
      <c r="I1" s="507"/>
    </row>
    <row r="2" spans="1:23" ht="32.25" customHeight="1" x14ac:dyDescent="0.4">
      <c r="A2" s="7"/>
      <c r="B2" s="200"/>
      <c r="C2" s="508"/>
      <c r="D2" s="509"/>
      <c r="E2" s="509"/>
      <c r="F2" s="509"/>
      <c r="G2" s="509"/>
      <c r="H2" s="509"/>
      <c r="I2" s="510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8.75" customHeight="1" x14ac:dyDescent="0.2">
      <c r="A3" s="8"/>
      <c r="B3" s="200"/>
      <c r="C3" s="128"/>
      <c r="D3" s="128"/>
      <c r="E3" s="128"/>
      <c r="F3" s="128"/>
      <c r="G3" s="128"/>
      <c r="H3" s="128"/>
      <c r="I3" s="51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6.5" customHeight="1" x14ac:dyDescent="0.2">
      <c r="A4" s="8"/>
      <c r="B4" s="200"/>
      <c r="C4" s="129"/>
      <c r="D4" s="129"/>
      <c r="E4" s="129"/>
      <c r="F4" s="129"/>
      <c r="G4" s="129"/>
      <c r="H4" s="129"/>
      <c r="I4" s="51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7.5" customHeight="1" thickBot="1" x14ac:dyDescent="0.25">
      <c r="A5" s="9"/>
      <c r="B5" s="10"/>
      <c r="C5" s="198"/>
      <c r="D5" s="513"/>
      <c r="E5" s="514"/>
      <c r="F5" s="515"/>
      <c r="G5" s="514"/>
      <c r="H5" s="514"/>
      <c r="I5" s="51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20.25" customHeight="1" x14ac:dyDescent="0.2">
      <c r="A6" s="40" t="s">
        <v>271</v>
      </c>
      <c r="B6" s="43" t="s">
        <v>1534</v>
      </c>
      <c r="C6" s="43"/>
      <c r="D6" s="533"/>
      <c r="E6" s="37"/>
      <c r="F6" s="534"/>
      <c r="G6" s="37"/>
      <c r="H6" s="37"/>
      <c r="I6" s="53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5.25" customHeight="1" x14ac:dyDescent="0.2">
      <c r="A7" s="536"/>
      <c r="B7" s="537"/>
      <c r="C7" s="538"/>
      <c r="D7" s="539"/>
      <c r="E7" s="37"/>
      <c r="F7" s="534"/>
      <c r="G7" s="37"/>
      <c r="H7" s="37"/>
      <c r="I7" s="53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4.25" customHeight="1" x14ac:dyDescent="0.2">
      <c r="A8" s="40" t="s">
        <v>1</v>
      </c>
      <c r="B8" s="41"/>
      <c r="C8" s="446" t="s">
        <v>272</v>
      </c>
      <c r="D8" s="446"/>
      <c r="E8" s="37"/>
      <c r="F8" s="540" t="s">
        <v>273</v>
      </c>
      <c r="G8" s="275"/>
      <c r="H8" s="541">
        <v>6714</v>
      </c>
      <c r="I8" s="4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4.5" customHeight="1" x14ac:dyDescent="0.2">
      <c r="A9" s="40"/>
      <c r="B9" s="41"/>
      <c r="C9" s="43"/>
      <c r="D9" s="43"/>
      <c r="E9" s="37"/>
      <c r="F9" s="44"/>
      <c r="G9" s="45"/>
      <c r="H9" s="37"/>
      <c r="I9" s="4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75" customHeight="1" x14ac:dyDescent="0.2">
      <c r="A10" s="40" t="s">
        <v>2</v>
      </c>
      <c r="B10" s="43" t="s">
        <v>1533</v>
      </c>
      <c r="C10" s="43"/>
      <c r="D10" s="43"/>
      <c r="E10" s="37"/>
      <c r="F10" s="447" t="s">
        <v>3</v>
      </c>
      <c r="G10" s="447"/>
      <c r="H10" s="46" t="e">
        <f>G564</f>
        <v>#VALUE!</v>
      </c>
      <c r="I10" s="4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3.75" customHeight="1" x14ac:dyDescent="0.2">
      <c r="A11" s="48"/>
      <c r="B11" s="37"/>
      <c r="C11" s="39"/>
      <c r="D11" s="39"/>
      <c r="E11" s="37"/>
      <c r="F11" s="45"/>
      <c r="G11" s="45"/>
      <c r="H11" s="49"/>
      <c r="I11" s="50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.75" customHeight="1" thickBot="1" x14ac:dyDescent="0.25">
      <c r="A12" s="51" t="s">
        <v>4</v>
      </c>
      <c r="B12" s="52" t="s">
        <v>385</v>
      </c>
      <c r="C12" s="53"/>
      <c r="D12" s="53"/>
      <c r="E12" s="52"/>
      <c r="F12" s="542" t="s">
        <v>274</v>
      </c>
      <c r="G12" s="542"/>
      <c r="H12" s="543" t="e">
        <f>H10/H8</f>
        <v>#VALUE!</v>
      </c>
      <c r="I12" s="5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.5" customHeight="1" thickBot="1" x14ac:dyDescent="0.25">
      <c r="A13" s="544"/>
      <c r="B13" s="545"/>
      <c r="C13" s="545"/>
      <c r="D13" s="546"/>
      <c r="E13" s="547"/>
      <c r="F13" s="548"/>
      <c r="G13" s="547"/>
      <c r="H13" s="548"/>
      <c r="I13" s="54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s="17" customFormat="1" ht="54.75" thickBot="1" x14ac:dyDescent="0.3">
      <c r="A14" s="550" t="s">
        <v>5</v>
      </c>
      <c r="B14" s="550" t="s">
        <v>7</v>
      </c>
      <c r="C14" s="551" t="s">
        <v>6</v>
      </c>
      <c r="D14" s="552" t="s">
        <v>8</v>
      </c>
      <c r="E14" s="553" t="s">
        <v>9</v>
      </c>
      <c r="F14" s="554" t="s">
        <v>10</v>
      </c>
      <c r="G14" s="555" t="s">
        <v>187</v>
      </c>
      <c r="H14" s="555" t="s">
        <v>188</v>
      </c>
      <c r="I14" s="556" t="s">
        <v>11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 ht="15.75" thickBot="1" x14ac:dyDescent="0.25">
      <c r="A15" s="272">
        <v>1</v>
      </c>
      <c r="B15" s="273"/>
      <c r="C15" s="55"/>
      <c r="D15" s="56" t="s">
        <v>12</v>
      </c>
      <c r="E15" s="271">
        <f>SUM(E16,E30)</f>
        <v>0</v>
      </c>
      <c r="F15" s="271"/>
      <c r="G15" s="271"/>
      <c r="H15" s="271"/>
      <c r="I15" s="57" t="e">
        <f>E15/$G$563</f>
        <v>#DIV/0!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12.75" outlineLevel="1" x14ac:dyDescent="0.2">
      <c r="A16" s="215" t="s">
        <v>13</v>
      </c>
      <c r="B16" s="216"/>
      <c r="C16" s="58"/>
      <c r="D16" s="59" t="s">
        <v>192</v>
      </c>
      <c r="E16" s="266">
        <f>SUM(H17:H29)</f>
        <v>0</v>
      </c>
      <c r="F16" s="267"/>
      <c r="G16" s="267"/>
      <c r="H16" s="216"/>
      <c r="I16" s="60" t="e">
        <f>E16/$G$563</f>
        <v>#DIV/0!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38.25" outlineLevel="1" x14ac:dyDescent="0.2">
      <c r="A17" s="62" t="s">
        <v>14</v>
      </c>
      <c r="B17" s="102" t="s">
        <v>175</v>
      </c>
      <c r="C17" s="62" t="s">
        <v>306</v>
      </c>
      <c r="D17" s="63" t="s">
        <v>307</v>
      </c>
      <c r="E17" s="64" t="s">
        <v>162</v>
      </c>
      <c r="F17" s="207">
        <v>12</v>
      </c>
      <c r="G17" s="558"/>
      <c r="H17" s="64">
        <f>ROUND(G17*F17,2)</f>
        <v>0</v>
      </c>
      <c r="I17" s="65" t="e">
        <f t="shared" ref="I17:I25" si="0">H17/$G$563</f>
        <v>#DIV/0!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2.75" outlineLevel="1" x14ac:dyDescent="0.2">
      <c r="A18" s="62" t="s">
        <v>168</v>
      </c>
      <c r="B18" s="62" t="s">
        <v>387</v>
      </c>
      <c r="C18" s="102" t="s">
        <v>388</v>
      </c>
      <c r="D18" s="63" t="s">
        <v>386</v>
      </c>
      <c r="E18" s="64" t="s">
        <v>389</v>
      </c>
      <c r="F18" s="207">
        <v>1</v>
      </c>
      <c r="G18" s="64">
        <f>Composições!G37</f>
        <v>0</v>
      </c>
      <c r="H18" s="64">
        <f t="shared" ref="H18:H29" si="1">ROUND(G18*F18,2)</f>
        <v>0</v>
      </c>
      <c r="I18" s="65" t="e">
        <f t="shared" si="0"/>
        <v>#DIV/0!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2.75" outlineLevel="1" x14ac:dyDescent="0.2">
      <c r="A19" s="62" t="s">
        <v>169</v>
      </c>
      <c r="B19" s="62" t="s">
        <v>173</v>
      </c>
      <c r="C19" s="102">
        <v>98458</v>
      </c>
      <c r="D19" s="63" t="s">
        <v>200</v>
      </c>
      <c r="E19" s="64" t="s">
        <v>162</v>
      </c>
      <c r="F19" s="207">
        <v>522.42999999999995</v>
      </c>
      <c r="G19" s="558"/>
      <c r="H19" s="64">
        <f t="shared" si="1"/>
        <v>0</v>
      </c>
      <c r="I19" s="65" t="e">
        <f t="shared" si="0"/>
        <v>#DIV/0!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2.75" outlineLevel="1" x14ac:dyDescent="0.2">
      <c r="A20" s="62" t="s">
        <v>170</v>
      </c>
      <c r="B20" s="62" t="s">
        <v>174</v>
      </c>
      <c r="C20" s="102" t="s">
        <v>201</v>
      </c>
      <c r="D20" s="63" t="s">
        <v>202</v>
      </c>
      <c r="E20" s="64" t="s">
        <v>203</v>
      </c>
      <c r="F20" s="207">
        <v>320</v>
      </c>
      <c r="G20" s="558"/>
      <c r="H20" s="64">
        <f t="shared" si="1"/>
        <v>0</v>
      </c>
      <c r="I20" s="65" t="e">
        <f t="shared" si="0"/>
        <v>#DIV/0!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2.75" outlineLevel="1" x14ac:dyDescent="0.2">
      <c r="A21" s="62" t="s">
        <v>171</v>
      </c>
      <c r="B21" s="62" t="s">
        <v>174</v>
      </c>
      <c r="C21" s="102" t="s">
        <v>204</v>
      </c>
      <c r="D21" s="63" t="s">
        <v>205</v>
      </c>
      <c r="E21" s="64" t="s">
        <v>162</v>
      </c>
      <c r="F21" s="207">
        <v>3449.82</v>
      </c>
      <c r="G21" s="558"/>
      <c r="H21" s="64">
        <f t="shared" si="1"/>
        <v>0</v>
      </c>
      <c r="I21" s="65" t="e">
        <f t="shared" si="0"/>
        <v>#DIV/0!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2.75" outlineLevel="1" x14ac:dyDescent="0.2">
      <c r="A22" s="62" t="s">
        <v>172</v>
      </c>
      <c r="B22" s="62" t="s">
        <v>174</v>
      </c>
      <c r="C22" s="205" t="s">
        <v>206</v>
      </c>
      <c r="D22" s="71" t="s">
        <v>207</v>
      </c>
      <c r="E22" s="72" t="s">
        <v>162</v>
      </c>
      <c r="F22" s="207">
        <v>1526.44</v>
      </c>
      <c r="G22" s="558"/>
      <c r="H22" s="64">
        <f t="shared" si="1"/>
        <v>0</v>
      </c>
      <c r="I22" s="65" t="e">
        <f t="shared" si="0"/>
        <v>#DIV/0!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s="20" customFormat="1" ht="25.5" outlineLevel="1" x14ac:dyDescent="0.2">
      <c r="A23" s="62" t="s">
        <v>219</v>
      </c>
      <c r="B23" s="62" t="s">
        <v>174</v>
      </c>
      <c r="C23" s="68" t="s">
        <v>208</v>
      </c>
      <c r="D23" s="63" t="s">
        <v>209</v>
      </c>
      <c r="E23" s="64" t="s">
        <v>210</v>
      </c>
      <c r="F23" s="78">
        <v>1</v>
      </c>
      <c r="G23" s="558"/>
      <c r="H23" s="64">
        <f t="shared" si="1"/>
        <v>0</v>
      </c>
      <c r="I23" s="65" t="e">
        <f t="shared" si="0"/>
        <v>#DIV/0!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r="24" spans="1:23" s="20" customFormat="1" ht="25.5" outlineLevel="1" x14ac:dyDescent="0.2">
      <c r="A24" s="62" t="s">
        <v>220</v>
      </c>
      <c r="B24" s="62" t="s">
        <v>173</v>
      </c>
      <c r="C24" s="68">
        <v>98529</v>
      </c>
      <c r="D24" s="63" t="s">
        <v>211</v>
      </c>
      <c r="E24" s="64" t="s">
        <v>23</v>
      </c>
      <c r="F24" s="207">
        <v>3</v>
      </c>
      <c r="G24" s="558"/>
      <c r="H24" s="64">
        <f t="shared" si="1"/>
        <v>0</v>
      </c>
      <c r="I24" s="69" t="e">
        <f t="shared" si="0"/>
        <v>#DIV/0!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r="25" spans="1:23" s="20" customFormat="1" ht="25.5" outlineLevel="1" x14ac:dyDescent="0.2">
      <c r="A25" s="62" t="s">
        <v>221</v>
      </c>
      <c r="B25" s="62" t="s">
        <v>174</v>
      </c>
      <c r="C25" s="70" t="s">
        <v>212</v>
      </c>
      <c r="D25" s="63" t="s">
        <v>213</v>
      </c>
      <c r="E25" s="64" t="s">
        <v>162</v>
      </c>
      <c r="F25" s="207">
        <v>3072.93</v>
      </c>
      <c r="G25" s="558"/>
      <c r="H25" s="64">
        <f t="shared" si="1"/>
        <v>0</v>
      </c>
      <c r="I25" s="69" t="e">
        <f t="shared" si="0"/>
        <v>#DIV/0!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1:23" s="20" customFormat="1" ht="12.75" outlineLevel="1" x14ac:dyDescent="0.2">
      <c r="A26" s="62" t="s">
        <v>222</v>
      </c>
      <c r="B26" s="62" t="s">
        <v>174</v>
      </c>
      <c r="C26" s="70" t="s">
        <v>214</v>
      </c>
      <c r="D26" s="63" t="s">
        <v>215</v>
      </c>
      <c r="E26" s="64" t="s">
        <v>162</v>
      </c>
      <c r="F26" s="207">
        <v>41.4</v>
      </c>
      <c r="G26" s="558"/>
      <c r="H26" s="64">
        <f t="shared" si="1"/>
        <v>0</v>
      </c>
      <c r="I26" s="69" t="e">
        <f t="shared" ref="I26:I29" si="2">H26/$G$563</f>
        <v>#DIV/0!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r="27" spans="1:23" s="20" customFormat="1" ht="12.75" outlineLevel="1" x14ac:dyDescent="0.2">
      <c r="A27" s="62" t="s">
        <v>223</v>
      </c>
      <c r="B27" s="62" t="s">
        <v>175</v>
      </c>
      <c r="C27" s="70" t="s">
        <v>216</v>
      </c>
      <c r="D27" s="63" t="s">
        <v>217</v>
      </c>
      <c r="E27" s="64" t="s">
        <v>23</v>
      </c>
      <c r="F27" s="207">
        <v>30</v>
      </c>
      <c r="G27" s="558"/>
      <c r="H27" s="64">
        <f t="shared" si="1"/>
        <v>0</v>
      </c>
      <c r="I27" s="69" t="e">
        <f t="shared" si="2"/>
        <v>#DIV/0!</v>
      </c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</row>
    <row r="28" spans="1:23" s="20" customFormat="1" ht="25.5" outlineLevel="1" x14ac:dyDescent="0.2">
      <c r="A28" s="62" t="s">
        <v>224</v>
      </c>
      <c r="B28" s="62" t="s">
        <v>173</v>
      </c>
      <c r="C28" s="70">
        <v>93243</v>
      </c>
      <c r="D28" s="63" t="s">
        <v>390</v>
      </c>
      <c r="E28" s="64" t="s">
        <v>23</v>
      </c>
      <c r="F28" s="207">
        <v>1</v>
      </c>
      <c r="G28" s="558"/>
      <c r="H28" s="64">
        <f t="shared" si="1"/>
        <v>0</v>
      </c>
      <c r="I28" s="69" t="e">
        <f t="shared" si="2"/>
        <v>#DIV/0!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r="29" spans="1:23" s="20" customFormat="1" ht="25.5" outlineLevel="1" x14ac:dyDescent="0.2">
      <c r="A29" s="112" t="s">
        <v>225</v>
      </c>
      <c r="B29" s="62" t="s">
        <v>218</v>
      </c>
      <c r="C29" s="276">
        <v>13891</v>
      </c>
      <c r="D29" s="63" t="s">
        <v>400</v>
      </c>
      <c r="E29" s="64" t="s">
        <v>152</v>
      </c>
      <c r="F29" s="207">
        <v>1</v>
      </c>
      <c r="G29" s="559"/>
      <c r="H29" s="64">
        <f t="shared" si="1"/>
        <v>0</v>
      </c>
      <c r="I29" s="69" t="e">
        <f t="shared" si="2"/>
        <v>#DIV/0!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r="30" spans="1:23" s="20" customFormat="1" ht="12.75" outlineLevel="1" x14ac:dyDescent="0.2">
      <c r="A30" s="244" t="s">
        <v>16</v>
      </c>
      <c r="B30" s="243"/>
      <c r="C30" s="58"/>
      <c r="D30" s="311" t="s">
        <v>327</v>
      </c>
      <c r="E30" s="269">
        <f>SUM(H31:H46)</f>
        <v>0</v>
      </c>
      <c r="F30" s="268"/>
      <c r="G30" s="268"/>
      <c r="H30" s="243"/>
      <c r="I30" s="274" t="e">
        <f>E30/$G$563</f>
        <v>#DIV/0!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r="31" spans="1:23" s="20" customFormat="1" ht="12.75" outlineLevel="1" x14ac:dyDescent="0.2">
      <c r="A31" s="61" t="s">
        <v>17</v>
      </c>
      <c r="B31" s="289" t="s">
        <v>387</v>
      </c>
      <c r="C31" s="288" t="s">
        <v>396</v>
      </c>
      <c r="D31" s="290" t="s">
        <v>365</v>
      </c>
      <c r="E31" s="294" t="s">
        <v>389</v>
      </c>
      <c r="F31" s="293">
        <v>1</v>
      </c>
      <c r="G31" s="557">
        <f>Composições!G22</f>
        <v>0</v>
      </c>
      <c r="H31" s="64">
        <f>ROUND(G31*F31,2)</f>
        <v>0</v>
      </c>
      <c r="I31" s="69" t="e">
        <f t="shared" ref="I31:I46" si="3">H31/$G$563</f>
        <v>#DIV/0!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</row>
    <row r="32" spans="1:23" s="20" customFormat="1" ht="25.5" outlineLevel="1" x14ac:dyDescent="0.2">
      <c r="A32" s="61" t="s">
        <v>18</v>
      </c>
      <c r="B32" s="289" t="s">
        <v>177</v>
      </c>
      <c r="C32" s="288">
        <v>200538</v>
      </c>
      <c r="D32" s="290" t="s">
        <v>290</v>
      </c>
      <c r="E32" s="294" t="s">
        <v>292</v>
      </c>
      <c r="F32" s="293">
        <v>1</v>
      </c>
      <c r="G32" s="560"/>
      <c r="H32" s="64">
        <f>ROUND(G32*F32,2)</f>
        <v>0</v>
      </c>
      <c r="I32" s="69" t="e">
        <f t="shared" si="3"/>
        <v>#DIV/0!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r="33" spans="1:23" s="20" customFormat="1" ht="38.25" outlineLevel="1" x14ac:dyDescent="0.2">
      <c r="A33" s="61" t="s">
        <v>178</v>
      </c>
      <c r="B33" s="289" t="s">
        <v>177</v>
      </c>
      <c r="C33" s="277">
        <v>200535</v>
      </c>
      <c r="D33" s="290" t="s">
        <v>289</v>
      </c>
      <c r="E33" s="294" t="s">
        <v>292</v>
      </c>
      <c r="F33" s="292">
        <v>1</v>
      </c>
      <c r="G33" s="560"/>
      <c r="H33" s="64">
        <f>ROUND(G33*F33,2)</f>
        <v>0</v>
      </c>
      <c r="I33" s="69" t="e">
        <f t="shared" si="3"/>
        <v>#DIV/0!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</row>
    <row r="34" spans="1:23" s="20" customFormat="1" ht="12.75" outlineLevel="1" x14ac:dyDescent="0.2">
      <c r="A34" s="61" t="s">
        <v>19</v>
      </c>
      <c r="B34" s="278" t="s">
        <v>174</v>
      </c>
      <c r="C34" s="284" t="s">
        <v>276</v>
      </c>
      <c r="D34" s="280" t="s">
        <v>283</v>
      </c>
      <c r="E34" s="286" t="s">
        <v>23</v>
      </c>
      <c r="F34" s="287">
        <v>14</v>
      </c>
      <c r="G34" s="561"/>
      <c r="H34" s="64">
        <f t="shared" ref="H34:H44" si="4">ROUND(G34*F34,2)</f>
        <v>0</v>
      </c>
      <c r="I34" s="69" t="e">
        <f t="shared" si="3"/>
        <v>#DIV/0!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</row>
    <row r="35" spans="1:23" s="20" customFormat="1" ht="12.75" outlineLevel="1" x14ac:dyDescent="0.2">
      <c r="A35" s="61" t="s">
        <v>20</v>
      </c>
      <c r="B35" s="289" t="s">
        <v>174</v>
      </c>
      <c r="C35" s="288" t="s">
        <v>277</v>
      </c>
      <c r="D35" s="290" t="s">
        <v>284</v>
      </c>
      <c r="E35" s="291" t="s">
        <v>23</v>
      </c>
      <c r="F35" s="292">
        <v>10</v>
      </c>
      <c r="G35" s="562"/>
      <c r="H35" s="64">
        <f t="shared" si="4"/>
        <v>0</v>
      </c>
      <c r="I35" s="69" t="e">
        <f t="shared" si="3"/>
        <v>#DIV/0!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</row>
    <row r="36" spans="1:23" s="20" customFormat="1" ht="12.75" outlineLevel="1" x14ac:dyDescent="0.2">
      <c r="A36" s="61" t="s">
        <v>21</v>
      </c>
      <c r="B36" s="289" t="s">
        <v>174</v>
      </c>
      <c r="C36" s="288" t="s">
        <v>277</v>
      </c>
      <c r="D36" s="290" t="s">
        <v>1535</v>
      </c>
      <c r="E36" s="291" t="s">
        <v>23</v>
      </c>
      <c r="F36" s="292">
        <v>13</v>
      </c>
      <c r="G36" s="562"/>
      <c r="H36" s="64">
        <f t="shared" si="4"/>
        <v>0</v>
      </c>
      <c r="I36" s="69" t="e">
        <f t="shared" si="3"/>
        <v>#DIV/0!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</row>
    <row r="37" spans="1:23" s="20" customFormat="1" ht="12.75" outlineLevel="1" x14ac:dyDescent="0.2">
      <c r="A37" s="61" t="s">
        <v>22</v>
      </c>
      <c r="B37" s="289" t="s">
        <v>174</v>
      </c>
      <c r="C37" s="277" t="s">
        <v>280</v>
      </c>
      <c r="D37" s="290" t="s">
        <v>287</v>
      </c>
      <c r="E37" s="291" t="s">
        <v>23</v>
      </c>
      <c r="F37" s="292">
        <v>15</v>
      </c>
      <c r="G37" s="563"/>
      <c r="H37" s="64">
        <f t="shared" ref="H37:H42" si="5">ROUND(G37*F37,2)</f>
        <v>0</v>
      </c>
      <c r="I37" s="69" t="e">
        <f t="shared" si="3"/>
        <v>#DIV/0!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</row>
    <row r="38" spans="1:23" s="20" customFormat="1" ht="12.75" outlineLevel="1" x14ac:dyDescent="0.2">
      <c r="A38" s="61" t="s">
        <v>293</v>
      </c>
      <c r="B38" s="279" t="s">
        <v>174</v>
      </c>
      <c r="C38" s="288" t="s">
        <v>281</v>
      </c>
      <c r="D38" s="281" t="s">
        <v>288</v>
      </c>
      <c r="E38" s="294" t="s">
        <v>23</v>
      </c>
      <c r="F38" s="293">
        <v>11</v>
      </c>
      <c r="G38" s="560"/>
      <c r="H38" s="64">
        <f t="shared" si="5"/>
        <v>0</v>
      </c>
      <c r="I38" s="69" t="e">
        <f t="shared" si="3"/>
        <v>#DIV/0!</v>
      </c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</row>
    <row r="39" spans="1:23" s="20" customFormat="1" ht="12.75" outlineLevel="1" x14ac:dyDescent="0.2">
      <c r="A39" s="61" t="s">
        <v>294</v>
      </c>
      <c r="B39" s="289" t="s">
        <v>174</v>
      </c>
      <c r="C39" s="288" t="s">
        <v>281</v>
      </c>
      <c r="D39" s="285" t="s">
        <v>304</v>
      </c>
      <c r="E39" s="294" t="s">
        <v>23</v>
      </c>
      <c r="F39" s="293">
        <v>3</v>
      </c>
      <c r="G39" s="560"/>
      <c r="H39" s="64">
        <f t="shared" si="5"/>
        <v>0</v>
      </c>
      <c r="I39" s="69" t="e">
        <f t="shared" si="3"/>
        <v>#DIV/0!</v>
      </c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</row>
    <row r="40" spans="1:23" s="20" customFormat="1" ht="12.75" outlineLevel="1" x14ac:dyDescent="0.2">
      <c r="A40" s="61" t="s">
        <v>295</v>
      </c>
      <c r="B40" s="279" t="s">
        <v>174</v>
      </c>
      <c r="C40" s="288" t="s">
        <v>277</v>
      </c>
      <c r="D40" s="290" t="s">
        <v>1536</v>
      </c>
      <c r="E40" s="282" t="s">
        <v>23</v>
      </c>
      <c r="F40" s="283">
        <v>6</v>
      </c>
      <c r="G40" s="564"/>
      <c r="H40" s="64">
        <f t="shared" si="5"/>
        <v>0</v>
      </c>
      <c r="I40" s="69" t="e">
        <f t="shared" si="3"/>
        <v>#DIV/0!</v>
      </c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</row>
    <row r="41" spans="1:23" s="20" customFormat="1" ht="12.75" outlineLevel="1" x14ac:dyDescent="0.2">
      <c r="A41" s="61" t="s">
        <v>296</v>
      </c>
      <c r="B41" s="289" t="s">
        <v>174</v>
      </c>
      <c r="C41" s="288" t="s">
        <v>280</v>
      </c>
      <c r="D41" s="285" t="s">
        <v>305</v>
      </c>
      <c r="E41" s="291" t="s">
        <v>23</v>
      </c>
      <c r="F41" s="292">
        <v>1</v>
      </c>
      <c r="G41" s="563"/>
      <c r="H41" s="64">
        <f t="shared" si="5"/>
        <v>0</v>
      </c>
      <c r="I41" s="69" t="e">
        <f t="shared" si="3"/>
        <v>#DIV/0!</v>
      </c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</row>
    <row r="42" spans="1:23" s="20" customFormat="1" ht="12.75" outlineLevel="1" x14ac:dyDescent="0.2">
      <c r="A42" s="61" t="s">
        <v>394</v>
      </c>
      <c r="B42" s="289" t="s">
        <v>174</v>
      </c>
      <c r="C42" s="277" t="s">
        <v>276</v>
      </c>
      <c r="D42" s="285" t="s">
        <v>1537</v>
      </c>
      <c r="E42" s="291" t="s">
        <v>23</v>
      </c>
      <c r="F42" s="283">
        <v>3</v>
      </c>
      <c r="G42" s="564"/>
      <c r="H42" s="64">
        <f t="shared" si="5"/>
        <v>0</v>
      </c>
      <c r="I42" s="69" t="e">
        <f t="shared" si="3"/>
        <v>#DIV/0!</v>
      </c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</row>
    <row r="43" spans="1:23" s="20" customFormat="1" ht="12.75" outlineLevel="1" x14ac:dyDescent="0.2">
      <c r="A43" s="61" t="s">
        <v>297</v>
      </c>
      <c r="B43" s="289" t="s">
        <v>174</v>
      </c>
      <c r="C43" s="288" t="s">
        <v>278</v>
      </c>
      <c r="D43" s="290" t="s">
        <v>285</v>
      </c>
      <c r="E43" s="291" t="s">
        <v>210</v>
      </c>
      <c r="F43" s="292">
        <v>1</v>
      </c>
      <c r="G43" s="562"/>
      <c r="H43" s="64">
        <f t="shared" si="4"/>
        <v>0</v>
      </c>
      <c r="I43" s="69" t="e">
        <f t="shared" si="3"/>
        <v>#DIV/0!</v>
      </c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</row>
    <row r="44" spans="1:23" s="20" customFormat="1" ht="12.75" outlineLevel="1" x14ac:dyDescent="0.2">
      <c r="A44" s="61" t="s">
        <v>395</v>
      </c>
      <c r="B44" s="289" t="s">
        <v>174</v>
      </c>
      <c r="C44" s="288" t="s">
        <v>279</v>
      </c>
      <c r="D44" s="290" t="s">
        <v>286</v>
      </c>
      <c r="E44" s="291" t="s">
        <v>203</v>
      </c>
      <c r="F44" s="292">
        <v>160</v>
      </c>
      <c r="G44" s="562"/>
      <c r="H44" s="64">
        <f t="shared" si="4"/>
        <v>0</v>
      </c>
      <c r="I44" s="69" t="e">
        <f t="shared" si="3"/>
        <v>#DIV/0!</v>
      </c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</row>
    <row r="45" spans="1:23" s="20" customFormat="1" ht="12.75" outlineLevel="1" x14ac:dyDescent="0.2">
      <c r="A45" s="61" t="s">
        <v>298</v>
      </c>
      <c r="B45" s="289" t="s">
        <v>177</v>
      </c>
      <c r="C45" s="288">
        <v>200602</v>
      </c>
      <c r="D45" s="290" t="s">
        <v>291</v>
      </c>
      <c r="E45" s="291" t="s">
        <v>23</v>
      </c>
      <c r="F45" s="292">
        <v>850</v>
      </c>
      <c r="G45" s="563"/>
      <c r="H45" s="64">
        <f>ROUND(G45*F45,2)</f>
        <v>0</v>
      </c>
      <c r="I45" s="69" t="e">
        <f t="shared" si="3"/>
        <v>#DIV/0!</v>
      </c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</row>
    <row r="46" spans="1:23" s="20" customFormat="1" ht="26.25" outlineLevel="1" thickBot="1" x14ac:dyDescent="0.25">
      <c r="A46" s="61" t="s">
        <v>299</v>
      </c>
      <c r="B46" s="98" t="s">
        <v>176</v>
      </c>
      <c r="C46" s="62">
        <v>20622</v>
      </c>
      <c r="D46" s="63" t="s">
        <v>267</v>
      </c>
      <c r="E46" s="64" t="s">
        <v>268</v>
      </c>
      <c r="F46" s="115">
        <v>18</v>
      </c>
      <c r="G46" s="558"/>
      <c r="H46" s="64">
        <f>ROUND(G46*F46,2)</f>
        <v>0</v>
      </c>
      <c r="I46" s="69" t="e">
        <f t="shared" si="3"/>
        <v>#DIV/0!</v>
      </c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</row>
    <row r="47" spans="1:23" ht="15.75" thickBot="1" x14ac:dyDescent="0.25">
      <c r="A47" s="272">
        <v>2</v>
      </c>
      <c r="B47" s="273"/>
      <c r="C47" s="86"/>
      <c r="D47" s="56" t="s">
        <v>24</v>
      </c>
      <c r="E47" s="271">
        <f>E48</f>
        <v>0</v>
      </c>
      <c r="F47" s="271"/>
      <c r="G47" s="271"/>
      <c r="H47" s="271"/>
      <c r="I47" s="57" t="e">
        <f>E47/$G$563</f>
        <v>#DIV/0!</v>
      </c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1:23" s="20" customFormat="1" ht="14.25" outlineLevel="1" x14ac:dyDescent="0.2">
      <c r="A48" s="215" t="s">
        <v>25</v>
      </c>
      <c r="B48" s="216"/>
      <c r="C48" s="87"/>
      <c r="D48" s="88" t="s">
        <v>401</v>
      </c>
      <c r="E48" s="266">
        <f>SUM(H49:H53)</f>
        <v>0</v>
      </c>
      <c r="F48" s="267"/>
      <c r="G48" s="267"/>
      <c r="H48" s="216"/>
      <c r="I48" s="89" t="e">
        <f>E48/$G$563</f>
        <v>#DIV/0!</v>
      </c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</row>
    <row r="49" spans="1:23" ht="25.5" outlineLevel="1" x14ac:dyDescent="0.2">
      <c r="A49" s="217" t="s">
        <v>26</v>
      </c>
      <c r="B49" s="84" t="s">
        <v>176</v>
      </c>
      <c r="C49" s="90">
        <v>43300</v>
      </c>
      <c r="D49" s="91" t="s">
        <v>226</v>
      </c>
      <c r="E49" s="92" t="s">
        <v>162</v>
      </c>
      <c r="F49" s="208">
        <v>9065.58</v>
      </c>
      <c r="G49" s="558"/>
      <c r="H49" s="64">
        <f t="shared" ref="H49:H51" si="6">ROUND(G49*F49,2)</f>
        <v>0</v>
      </c>
      <c r="I49" s="93" t="e">
        <f>H49/$G$563</f>
        <v>#DIV/0!</v>
      </c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1:23" ht="14.25" outlineLevel="1" x14ac:dyDescent="0.2">
      <c r="A50" s="217" t="s">
        <v>27</v>
      </c>
      <c r="B50" s="84" t="s">
        <v>177</v>
      </c>
      <c r="C50" s="90">
        <v>10110</v>
      </c>
      <c r="D50" s="81" t="s">
        <v>227</v>
      </c>
      <c r="E50" s="82" t="s">
        <v>228</v>
      </c>
      <c r="F50" s="208">
        <v>309717.09999999998</v>
      </c>
      <c r="G50" s="558"/>
      <c r="H50" s="64">
        <f t="shared" si="6"/>
        <v>0</v>
      </c>
      <c r="I50" s="80" t="e">
        <f>H50/$G$563</f>
        <v>#DIV/0!</v>
      </c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1:23" ht="25.5" outlineLevel="1" x14ac:dyDescent="0.2">
      <c r="A51" s="217" t="s">
        <v>164</v>
      </c>
      <c r="B51" s="218" t="s">
        <v>176</v>
      </c>
      <c r="C51" s="62">
        <v>41100</v>
      </c>
      <c r="D51" s="94" t="s">
        <v>229</v>
      </c>
      <c r="E51" s="82" t="s">
        <v>150</v>
      </c>
      <c r="F51" s="208">
        <v>12435.3</v>
      </c>
      <c r="G51" s="558"/>
      <c r="H51" s="64">
        <f t="shared" si="6"/>
        <v>0</v>
      </c>
      <c r="I51" s="80" t="e">
        <f>H51/$G$563</f>
        <v>#DIV/0!</v>
      </c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1:23" s="20" customFormat="1" ht="25.5" outlineLevel="1" x14ac:dyDescent="0.2">
      <c r="A52" s="217" t="s">
        <v>232</v>
      </c>
      <c r="B52" s="97" t="s">
        <v>176</v>
      </c>
      <c r="C52" s="98">
        <v>43100</v>
      </c>
      <c r="D52" s="63" t="s">
        <v>230</v>
      </c>
      <c r="E52" s="64" t="s">
        <v>150</v>
      </c>
      <c r="F52" s="115">
        <v>3865.6</v>
      </c>
      <c r="G52" s="558"/>
      <c r="H52" s="64">
        <f t="shared" ref="H52:H53" si="7">ROUND(G52*F52,2)</f>
        <v>0</v>
      </c>
      <c r="I52" s="65" t="e">
        <f>H52/$G$563</f>
        <v>#DIV/0!</v>
      </c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</row>
    <row r="53" spans="1:23" s="20" customFormat="1" outlineLevel="1" thickBot="1" x14ac:dyDescent="0.25">
      <c r="A53" s="217" t="s">
        <v>233</v>
      </c>
      <c r="B53" s="98" t="s">
        <v>177</v>
      </c>
      <c r="C53" s="110">
        <v>10205</v>
      </c>
      <c r="D53" s="63" t="s">
        <v>231</v>
      </c>
      <c r="E53" s="64" t="s">
        <v>150</v>
      </c>
      <c r="F53" s="115">
        <v>3865.6</v>
      </c>
      <c r="G53" s="558"/>
      <c r="H53" s="64">
        <f t="shared" si="7"/>
        <v>0</v>
      </c>
      <c r="I53" s="65" t="e">
        <f>H53/$G$563</f>
        <v>#DIV/0!</v>
      </c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</row>
    <row r="54" spans="1:23" ht="15.75" thickBot="1" x14ac:dyDescent="0.25">
      <c r="A54" s="272">
        <v>3</v>
      </c>
      <c r="B54" s="273"/>
      <c r="C54" s="86"/>
      <c r="D54" s="56" t="s">
        <v>402</v>
      </c>
      <c r="E54" s="271">
        <f>SUM(E55,E68,E80,E85)</f>
        <v>0</v>
      </c>
      <c r="F54" s="271"/>
      <c r="G54" s="271"/>
      <c r="H54" s="271"/>
      <c r="I54" s="57" t="e">
        <f>E54/$G$563</f>
        <v>#DIV/0!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2.75" outlineLevel="1" x14ac:dyDescent="0.2">
      <c r="A55" s="215" t="s">
        <v>28</v>
      </c>
      <c r="B55" s="216"/>
      <c r="C55" s="58"/>
      <c r="D55" s="59" t="s">
        <v>29</v>
      </c>
      <c r="E55" s="266">
        <f>SUM(H56:H67)</f>
        <v>0</v>
      </c>
      <c r="F55" s="267"/>
      <c r="G55" s="267"/>
      <c r="H55" s="216"/>
      <c r="I55" s="60" t="e">
        <f>E55/$G$563</f>
        <v>#DIV/0!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2.75" outlineLevel="1" x14ac:dyDescent="0.2">
      <c r="A56" s="61" t="s">
        <v>30</v>
      </c>
      <c r="B56" s="97" t="s">
        <v>175</v>
      </c>
      <c r="C56" s="98" t="s">
        <v>403</v>
      </c>
      <c r="D56" s="63" t="s">
        <v>404</v>
      </c>
      <c r="E56" s="64" t="s">
        <v>162</v>
      </c>
      <c r="F56" s="115">
        <v>391.68</v>
      </c>
      <c r="G56" s="558"/>
      <c r="H56" s="64">
        <f t="shared" ref="H56:H57" si="8">ROUND(G56*F56,2)</f>
        <v>0</v>
      </c>
      <c r="I56" s="65" t="e">
        <f t="shared" ref="I56:I67" si="9">H56/$G$563</f>
        <v>#DIV/0!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2.75" outlineLevel="1" x14ac:dyDescent="0.2">
      <c r="A57" s="61" t="s">
        <v>31</v>
      </c>
      <c r="B57" s="341" t="s">
        <v>175</v>
      </c>
      <c r="C57" s="214" t="s">
        <v>405</v>
      </c>
      <c r="D57" s="63" t="s">
        <v>406</v>
      </c>
      <c r="E57" s="260" t="s">
        <v>162</v>
      </c>
      <c r="F57" s="239">
        <v>346.22</v>
      </c>
      <c r="G57" s="565"/>
      <c r="H57" s="260">
        <f t="shared" si="8"/>
        <v>0</v>
      </c>
      <c r="I57" s="69" t="e">
        <f t="shared" si="9"/>
        <v>#DIV/0!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2.75" outlineLevel="1" x14ac:dyDescent="0.2">
      <c r="A58" s="61" t="s">
        <v>423</v>
      </c>
      <c r="B58" s="342" t="s">
        <v>175</v>
      </c>
      <c r="C58" s="343" t="s">
        <v>407</v>
      </c>
      <c r="D58" s="63" t="s">
        <v>408</v>
      </c>
      <c r="E58" s="64" t="s">
        <v>151</v>
      </c>
      <c r="F58" s="115">
        <v>13740.4</v>
      </c>
      <c r="G58" s="558"/>
      <c r="H58" s="64">
        <f t="shared" ref="H58:H79" si="10">ROUND(G58*F58,2)</f>
        <v>0</v>
      </c>
      <c r="I58" s="65" t="e">
        <f t="shared" si="9"/>
        <v>#DIV/0!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2.75" outlineLevel="1" x14ac:dyDescent="0.2">
      <c r="A59" s="61" t="s">
        <v>424</v>
      </c>
      <c r="B59" s="101" t="s">
        <v>175</v>
      </c>
      <c r="C59" s="98" t="s">
        <v>32</v>
      </c>
      <c r="D59" s="63" t="s">
        <v>167</v>
      </c>
      <c r="E59" s="64" t="s">
        <v>150</v>
      </c>
      <c r="F59" s="115">
        <v>109.19</v>
      </c>
      <c r="G59" s="558"/>
      <c r="H59" s="64">
        <f t="shared" si="10"/>
        <v>0</v>
      </c>
      <c r="I59" s="69" t="e">
        <f t="shared" si="9"/>
        <v>#DIV/0!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25.5" outlineLevel="1" x14ac:dyDescent="0.2">
      <c r="A60" s="61" t="s">
        <v>425</v>
      </c>
      <c r="B60" s="101" t="s">
        <v>175</v>
      </c>
      <c r="C60" s="98" t="s">
        <v>409</v>
      </c>
      <c r="D60" s="63" t="s">
        <v>410</v>
      </c>
      <c r="E60" s="64" t="s">
        <v>162</v>
      </c>
      <c r="F60" s="115">
        <v>36.08</v>
      </c>
      <c r="G60" s="558"/>
      <c r="H60" s="64">
        <f t="shared" si="10"/>
        <v>0</v>
      </c>
      <c r="I60" s="69" t="e">
        <f t="shared" si="9"/>
        <v>#DIV/0!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2.75" outlineLevel="1" x14ac:dyDescent="0.2">
      <c r="A61" s="61" t="s">
        <v>426</v>
      </c>
      <c r="B61" s="101" t="s">
        <v>175</v>
      </c>
      <c r="C61" s="98" t="s">
        <v>411</v>
      </c>
      <c r="D61" s="63" t="s">
        <v>412</v>
      </c>
      <c r="E61" s="64" t="s">
        <v>162</v>
      </c>
      <c r="F61" s="115">
        <v>646.79999999999995</v>
      </c>
      <c r="G61" s="558"/>
      <c r="H61" s="64">
        <f t="shared" si="10"/>
        <v>0</v>
      </c>
      <c r="I61" s="69" t="e">
        <f t="shared" si="9"/>
        <v>#DIV/0!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2.75" outlineLevel="1" x14ac:dyDescent="0.2">
      <c r="A62" s="61" t="s">
        <v>427</v>
      </c>
      <c r="B62" s="101" t="s">
        <v>175</v>
      </c>
      <c r="C62" s="98" t="s">
        <v>413</v>
      </c>
      <c r="D62" s="63" t="s">
        <v>414</v>
      </c>
      <c r="E62" s="64" t="s">
        <v>162</v>
      </c>
      <c r="F62" s="115">
        <v>646.79999999999995</v>
      </c>
      <c r="G62" s="558"/>
      <c r="H62" s="64">
        <f t="shared" si="10"/>
        <v>0</v>
      </c>
      <c r="I62" s="69" t="e">
        <f t="shared" si="9"/>
        <v>#DIV/0!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2.75" outlineLevel="1" x14ac:dyDescent="0.2">
      <c r="A63" s="61" t="s">
        <v>428</v>
      </c>
      <c r="B63" s="101" t="s">
        <v>175</v>
      </c>
      <c r="C63" s="98" t="s">
        <v>415</v>
      </c>
      <c r="D63" s="63" t="s">
        <v>416</v>
      </c>
      <c r="E63" s="64" t="s">
        <v>150</v>
      </c>
      <c r="F63" s="115">
        <v>615.30999999999995</v>
      </c>
      <c r="G63" s="558"/>
      <c r="H63" s="64">
        <f t="shared" si="10"/>
        <v>0</v>
      </c>
      <c r="I63" s="69" t="e">
        <f t="shared" si="9"/>
        <v>#DIV/0!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2.75" outlineLevel="1" x14ac:dyDescent="0.2">
      <c r="A64" s="61" t="s">
        <v>429</v>
      </c>
      <c r="B64" s="101" t="s">
        <v>175</v>
      </c>
      <c r="C64" s="98" t="s">
        <v>417</v>
      </c>
      <c r="D64" s="63" t="s">
        <v>418</v>
      </c>
      <c r="E64" s="64" t="s">
        <v>23</v>
      </c>
      <c r="F64" s="115">
        <v>4</v>
      </c>
      <c r="G64" s="558"/>
      <c r="H64" s="64">
        <f t="shared" si="10"/>
        <v>0</v>
      </c>
      <c r="I64" s="69" t="e">
        <f t="shared" si="9"/>
        <v>#DIV/0!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2.75" outlineLevel="1" x14ac:dyDescent="0.2">
      <c r="A65" s="61" t="s">
        <v>430</v>
      </c>
      <c r="B65" s="101" t="s">
        <v>175</v>
      </c>
      <c r="C65" s="98" t="s">
        <v>419</v>
      </c>
      <c r="D65" s="63" t="s">
        <v>420</v>
      </c>
      <c r="E65" s="64" t="s">
        <v>23</v>
      </c>
      <c r="F65" s="115">
        <v>1</v>
      </c>
      <c r="G65" s="558"/>
      <c r="H65" s="64">
        <f t="shared" si="10"/>
        <v>0</v>
      </c>
      <c r="I65" s="69" t="e">
        <f t="shared" si="9"/>
        <v>#DIV/0!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2.75" outlineLevel="1" x14ac:dyDescent="0.2">
      <c r="A66" s="61" t="s">
        <v>431</v>
      </c>
      <c r="B66" s="101" t="s">
        <v>175</v>
      </c>
      <c r="C66" s="98" t="s">
        <v>407</v>
      </c>
      <c r="D66" s="63" t="s">
        <v>408</v>
      </c>
      <c r="E66" s="64" t="s">
        <v>151</v>
      </c>
      <c r="F66" s="115">
        <v>309.23</v>
      </c>
      <c r="G66" s="558"/>
      <c r="H66" s="64">
        <f t="shared" si="10"/>
        <v>0</v>
      </c>
      <c r="I66" s="69" t="e">
        <f t="shared" si="9"/>
        <v>#DIV/0!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2.75" outlineLevel="1" x14ac:dyDescent="0.2">
      <c r="A67" s="241" t="s">
        <v>432</v>
      </c>
      <c r="B67" s="240" t="s">
        <v>175</v>
      </c>
      <c r="C67" s="242" t="s">
        <v>421</v>
      </c>
      <c r="D67" s="247" t="s">
        <v>422</v>
      </c>
      <c r="E67" s="248" t="s">
        <v>162</v>
      </c>
      <c r="F67" s="249">
        <v>442.75</v>
      </c>
      <c r="G67" s="566"/>
      <c r="H67" s="248">
        <f t="shared" si="10"/>
        <v>0</v>
      </c>
      <c r="I67" s="250" t="e">
        <f t="shared" si="9"/>
        <v>#DIV/0!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2.75" outlineLevel="1" x14ac:dyDescent="0.2">
      <c r="A68" s="215" t="s">
        <v>33</v>
      </c>
      <c r="B68" s="216"/>
      <c r="C68" s="58"/>
      <c r="D68" s="59" t="s">
        <v>433</v>
      </c>
      <c r="E68" s="266">
        <f>SUM(H69:H79)</f>
        <v>0</v>
      </c>
      <c r="F68" s="267"/>
      <c r="G68" s="267"/>
      <c r="H68" s="216"/>
      <c r="I68" s="60" t="e">
        <f>E68/$G$563</f>
        <v>#DIV/0!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2.75" outlineLevel="1" x14ac:dyDescent="0.2">
      <c r="A69" s="76" t="s">
        <v>34</v>
      </c>
      <c r="B69" s="104" t="s">
        <v>175</v>
      </c>
      <c r="C69" s="98" t="s">
        <v>434</v>
      </c>
      <c r="D69" s="77" t="s">
        <v>435</v>
      </c>
      <c r="E69" s="64" t="s">
        <v>203</v>
      </c>
      <c r="F69" s="115">
        <v>4176</v>
      </c>
      <c r="G69" s="558"/>
      <c r="H69" s="64">
        <f t="shared" si="10"/>
        <v>0</v>
      </c>
      <c r="I69" s="80" t="e">
        <f>H69/$G$563</f>
        <v>#DIV/0!</v>
      </c>
      <c r="J69" s="2"/>
      <c r="K69" s="340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2.75" outlineLevel="1" x14ac:dyDescent="0.2">
      <c r="A70" s="76" t="s">
        <v>179</v>
      </c>
      <c r="B70" s="104" t="s">
        <v>175</v>
      </c>
      <c r="C70" s="98" t="s">
        <v>436</v>
      </c>
      <c r="D70" s="77" t="s">
        <v>437</v>
      </c>
      <c r="E70" s="64" t="s">
        <v>203</v>
      </c>
      <c r="F70" s="115">
        <v>1584</v>
      </c>
      <c r="G70" s="558"/>
      <c r="H70" s="64">
        <f t="shared" si="10"/>
        <v>0</v>
      </c>
      <c r="I70" s="80" t="e">
        <f t="shared" ref="I70:I79" si="11">H70/$G$563</f>
        <v>#DIV/0!</v>
      </c>
      <c r="J70" s="2"/>
      <c r="K70" s="340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2.75" outlineLevel="1" x14ac:dyDescent="0.2">
      <c r="A71" s="76" t="s">
        <v>180</v>
      </c>
      <c r="B71" s="104" t="s">
        <v>175</v>
      </c>
      <c r="C71" s="98" t="s">
        <v>438</v>
      </c>
      <c r="D71" s="77" t="s">
        <v>439</v>
      </c>
      <c r="E71" s="64" t="s">
        <v>203</v>
      </c>
      <c r="F71" s="115">
        <v>1340</v>
      </c>
      <c r="G71" s="558"/>
      <c r="H71" s="64">
        <f t="shared" si="10"/>
        <v>0</v>
      </c>
      <c r="I71" s="80" t="e">
        <f t="shared" si="11"/>
        <v>#DIV/0!</v>
      </c>
      <c r="J71" s="2"/>
      <c r="K71" s="340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2.75" outlineLevel="1" x14ac:dyDescent="0.2">
      <c r="A72" s="76" t="s">
        <v>35</v>
      </c>
      <c r="B72" s="104" t="s">
        <v>175</v>
      </c>
      <c r="C72" s="98" t="s">
        <v>440</v>
      </c>
      <c r="D72" s="77" t="s">
        <v>441</v>
      </c>
      <c r="E72" s="64" t="s">
        <v>23</v>
      </c>
      <c r="F72" s="115">
        <v>1</v>
      </c>
      <c r="G72" s="558"/>
      <c r="H72" s="64">
        <f t="shared" si="10"/>
        <v>0</v>
      </c>
      <c r="I72" s="80" t="e">
        <f t="shared" si="11"/>
        <v>#DIV/0!</v>
      </c>
      <c r="J72" s="2"/>
      <c r="K72" s="340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2.75" outlineLevel="1" x14ac:dyDescent="0.2">
      <c r="A73" s="76" t="s">
        <v>36</v>
      </c>
      <c r="B73" s="104" t="s">
        <v>175</v>
      </c>
      <c r="C73" s="98" t="s">
        <v>407</v>
      </c>
      <c r="D73" s="77" t="s">
        <v>408</v>
      </c>
      <c r="E73" s="64" t="s">
        <v>151</v>
      </c>
      <c r="F73" s="115">
        <v>18330.61</v>
      </c>
      <c r="G73" s="558"/>
      <c r="H73" s="64">
        <f t="shared" si="10"/>
        <v>0</v>
      </c>
      <c r="I73" s="80" t="e">
        <f t="shared" si="11"/>
        <v>#DIV/0!</v>
      </c>
      <c r="J73" s="2"/>
      <c r="K73" s="340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2.75" outlineLevel="1" x14ac:dyDescent="0.2">
      <c r="A74" s="76" t="s">
        <v>37</v>
      </c>
      <c r="B74" s="104" t="s">
        <v>175</v>
      </c>
      <c r="C74" s="98" t="s">
        <v>442</v>
      </c>
      <c r="D74" s="77" t="s">
        <v>443</v>
      </c>
      <c r="E74" s="64" t="s">
        <v>150</v>
      </c>
      <c r="F74" s="115">
        <v>129.19</v>
      </c>
      <c r="G74" s="558"/>
      <c r="H74" s="64">
        <f t="shared" si="10"/>
        <v>0</v>
      </c>
      <c r="I74" s="80" t="e">
        <f t="shared" si="11"/>
        <v>#DIV/0!</v>
      </c>
      <c r="J74" s="2"/>
      <c r="K74" s="340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2.75" outlineLevel="1" x14ac:dyDescent="0.2">
      <c r="A75" s="76" t="s">
        <v>38</v>
      </c>
      <c r="B75" s="104" t="s">
        <v>175</v>
      </c>
      <c r="C75" s="98" t="s">
        <v>444</v>
      </c>
      <c r="D75" s="77" t="s">
        <v>445</v>
      </c>
      <c r="E75" s="64" t="s">
        <v>446</v>
      </c>
      <c r="F75" s="115">
        <v>24114.6</v>
      </c>
      <c r="G75" s="558"/>
      <c r="H75" s="64">
        <f t="shared" si="10"/>
        <v>0</v>
      </c>
      <c r="I75" s="80" t="e">
        <f t="shared" si="11"/>
        <v>#DIV/0!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2.75" outlineLevel="1" x14ac:dyDescent="0.2">
      <c r="A76" s="76" t="s">
        <v>39</v>
      </c>
      <c r="B76" s="105" t="s">
        <v>174</v>
      </c>
      <c r="C76" s="440" t="s">
        <v>447</v>
      </c>
      <c r="D76" s="63" t="s">
        <v>448</v>
      </c>
      <c r="E76" s="260" t="s">
        <v>150</v>
      </c>
      <c r="F76" s="239">
        <v>1205.73</v>
      </c>
      <c r="G76" s="565"/>
      <c r="H76" s="64">
        <f t="shared" si="10"/>
        <v>0</v>
      </c>
      <c r="I76" s="80" t="e">
        <f t="shared" si="11"/>
        <v>#DIV/0!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51" outlineLevel="1" x14ac:dyDescent="0.2">
      <c r="A77" s="76" t="s">
        <v>40</v>
      </c>
      <c r="B77" s="103" t="s">
        <v>173</v>
      </c>
      <c r="C77" s="62">
        <v>5678</v>
      </c>
      <c r="D77" s="77" t="s">
        <v>449</v>
      </c>
      <c r="E77" s="64" t="s">
        <v>450</v>
      </c>
      <c r="F77" s="115">
        <v>230</v>
      </c>
      <c r="G77" s="558"/>
      <c r="H77" s="64">
        <f t="shared" si="10"/>
        <v>0</v>
      </c>
      <c r="I77" s="80" t="e">
        <f t="shared" si="11"/>
        <v>#DIV/0!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25.5" outlineLevel="1" x14ac:dyDescent="0.2">
      <c r="A78" s="76" t="s">
        <v>234</v>
      </c>
      <c r="B78" s="105" t="s">
        <v>173</v>
      </c>
      <c r="C78" s="98">
        <v>95601</v>
      </c>
      <c r="D78" s="63" t="s">
        <v>451</v>
      </c>
      <c r="E78" s="64" t="s">
        <v>23</v>
      </c>
      <c r="F78" s="115">
        <v>260</v>
      </c>
      <c r="G78" s="558"/>
      <c r="H78" s="64">
        <f t="shared" si="10"/>
        <v>0</v>
      </c>
      <c r="I78" s="80" t="e">
        <f t="shared" si="11"/>
        <v>#DIV/0!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25.5" outlineLevel="1" x14ac:dyDescent="0.2">
      <c r="A79" s="118" t="s">
        <v>235</v>
      </c>
      <c r="B79" s="344" t="s">
        <v>173</v>
      </c>
      <c r="C79" s="242">
        <v>95602</v>
      </c>
      <c r="D79" s="63" t="s">
        <v>452</v>
      </c>
      <c r="E79" s="248" t="s">
        <v>23</v>
      </c>
      <c r="F79" s="249">
        <v>22</v>
      </c>
      <c r="G79" s="566"/>
      <c r="H79" s="111">
        <f t="shared" si="10"/>
        <v>0</v>
      </c>
      <c r="I79" s="80" t="e">
        <f t="shared" si="11"/>
        <v>#DIV/0!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2.75" outlineLevel="1" x14ac:dyDescent="0.2">
      <c r="A80" s="244" t="s">
        <v>473</v>
      </c>
      <c r="B80" s="243"/>
      <c r="C80" s="66"/>
      <c r="D80" s="75" t="s">
        <v>453</v>
      </c>
      <c r="E80" s="266">
        <f>SUM(H81:H84)</f>
        <v>0</v>
      </c>
      <c r="F80" s="267"/>
      <c r="G80" s="267"/>
      <c r="H80" s="243"/>
      <c r="I80" s="67" t="e">
        <f>E80/$G$563</f>
        <v>#DIV/0!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2.75" outlineLevel="1" x14ac:dyDescent="0.2">
      <c r="A81" s="106" t="s">
        <v>474</v>
      </c>
      <c r="B81" s="104" t="s">
        <v>175</v>
      </c>
      <c r="C81" s="98" t="s">
        <v>405</v>
      </c>
      <c r="D81" s="63" t="s">
        <v>406</v>
      </c>
      <c r="E81" s="64" t="s">
        <v>162</v>
      </c>
      <c r="F81" s="115">
        <v>1893.95</v>
      </c>
      <c r="G81" s="558"/>
      <c r="H81" s="64">
        <f t="shared" ref="H81:H96" si="12">ROUND(G81*F81,2)</f>
        <v>0</v>
      </c>
      <c r="I81" s="80" t="e">
        <f>H81/$G$563</f>
        <v>#DIV/0!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2.75" outlineLevel="1" x14ac:dyDescent="0.2">
      <c r="A82" s="106" t="s">
        <v>475</v>
      </c>
      <c r="B82" s="104" t="s">
        <v>175</v>
      </c>
      <c r="C82" s="98" t="s">
        <v>407</v>
      </c>
      <c r="D82" s="63" t="s">
        <v>408</v>
      </c>
      <c r="E82" s="64" t="s">
        <v>151</v>
      </c>
      <c r="F82" s="115">
        <v>35327.599999999999</v>
      </c>
      <c r="G82" s="558"/>
      <c r="H82" s="64">
        <f t="shared" si="12"/>
        <v>0</v>
      </c>
      <c r="I82" s="80" t="e">
        <f>H82/$G$563</f>
        <v>#DIV/0!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2.75" outlineLevel="1" x14ac:dyDescent="0.2">
      <c r="A83" s="106" t="s">
        <v>476</v>
      </c>
      <c r="B83" s="104" t="s">
        <v>175</v>
      </c>
      <c r="C83" s="98" t="s">
        <v>32</v>
      </c>
      <c r="D83" s="63" t="s">
        <v>167</v>
      </c>
      <c r="E83" s="64" t="s">
        <v>150</v>
      </c>
      <c r="F83" s="115">
        <v>504.68</v>
      </c>
      <c r="G83" s="558"/>
      <c r="H83" s="64">
        <f t="shared" si="12"/>
        <v>0</v>
      </c>
      <c r="I83" s="80" t="e">
        <f>H83/$G$563</f>
        <v>#DIV/0!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2.75" outlineLevel="1" x14ac:dyDescent="0.2">
      <c r="A84" s="303" t="s">
        <v>477</v>
      </c>
      <c r="B84" s="104" t="s">
        <v>175</v>
      </c>
      <c r="C84" s="98" t="s">
        <v>454</v>
      </c>
      <c r="D84" s="63" t="s">
        <v>455</v>
      </c>
      <c r="E84" s="111" t="s">
        <v>162</v>
      </c>
      <c r="F84" s="249">
        <v>2691.6</v>
      </c>
      <c r="G84" s="566"/>
      <c r="H84" s="64">
        <f t="shared" si="12"/>
        <v>0</v>
      </c>
      <c r="I84" s="80" t="e">
        <f>H84/$G$563</f>
        <v>#DIV/0!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2.75" outlineLevel="1" x14ac:dyDescent="0.2">
      <c r="A85" s="244" t="s">
        <v>478</v>
      </c>
      <c r="B85" s="243"/>
      <c r="C85" s="66"/>
      <c r="D85" s="75" t="s">
        <v>456</v>
      </c>
      <c r="E85" s="269">
        <f>SUM(H86:H96)</f>
        <v>0</v>
      </c>
      <c r="F85" s="267"/>
      <c r="G85" s="267"/>
      <c r="H85" s="243"/>
      <c r="I85" s="67" t="e">
        <f>E85/$G$563</f>
        <v>#DIV/0!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2.75" outlineLevel="1" x14ac:dyDescent="0.2">
      <c r="A86" s="106" t="s">
        <v>479</v>
      </c>
      <c r="B86" s="104" t="s">
        <v>175</v>
      </c>
      <c r="C86" s="98" t="s">
        <v>363</v>
      </c>
      <c r="D86" s="63" t="s">
        <v>362</v>
      </c>
      <c r="E86" s="64" t="s">
        <v>150</v>
      </c>
      <c r="F86" s="115">
        <v>554.05999999999995</v>
      </c>
      <c r="G86" s="558"/>
      <c r="H86" s="64">
        <f t="shared" si="12"/>
        <v>0</v>
      </c>
      <c r="I86" s="80" t="e">
        <f t="shared" ref="I86:I96" si="13">H86/$G$563</f>
        <v>#DIV/0!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38.25" outlineLevel="1" x14ac:dyDescent="0.2">
      <c r="A87" s="106" t="s">
        <v>480</v>
      </c>
      <c r="B87" s="104" t="s">
        <v>173</v>
      </c>
      <c r="C87" s="98">
        <v>100952</v>
      </c>
      <c r="D87" s="63" t="s">
        <v>238</v>
      </c>
      <c r="E87" s="64" t="s">
        <v>239</v>
      </c>
      <c r="F87" s="115">
        <v>2500</v>
      </c>
      <c r="G87" s="558"/>
      <c r="H87" s="64">
        <f t="shared" si="12"/>
        <v>0</v>
      </c>
      <c r="I87" s="80" t="e">
        <f t="shared" si="13"/>
        <v>#DIV/0!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2.75" outlineLevel="1" x14ac:dyDescent="0.2">
      <c r="A88" s="106" t="s">
        <v>481</v>
      </c>
      <c r="B88" s="104" t="s">
        <v>175</v>
      </c>
      <c r="C88" s="98" t="s">
        <v>457</v>
      </c>
      <c r="D88" s="63" t="s">
        <v>458</v>
      </c>
      <c r="E88" s="64" t="s">
        <v>162</v>
      </c>
      <c r="F88" s="115">
        <v>5308.73</v>
      </c>
      <c r="G88" s="558"/>
      <c r="H88" s="64">
        <f t="shared" si="12"/>
        <v>0</v>
      </c>
      <c r="I88" s="80" t="e">
        <f t="shared" si="13"/>
        <v>#DIV/0!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25.5" outlineLevel="1" x14ac:dyDescent="0.2">
      <c r="A89" s="106" t="s">
        <v>482</v>
      </c>
      <c r="B89" s="104" t="s">
        <v>175</v>
      </c>
      <c r="C89" s="98" t="s">
        <v>459</v>
      </c>
      <c r="D89" s="63" t="s">
        <v>460</v>
      </c>
      <c r="E89" s="64" t="s">
        <v>162</v>
      </c>
      <c r="F89" s="115">
        <v>2830.08</v>
      </c>
      <c r="G89" s="558"/>
      <c r="H89" s="64">
        <f t="shared" si="12"/>
        <v>0</v>
      </c>
      <c r="I89" s="80" t="e">
        <f t="shared" si="13"/>
        <v>#DIV/0!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25.5" outlineLevel="1" x14ac:dyDescent="0.2">
      <c r="A90" s="106" t="s">
        <v>483</v>
      </c>
      <c r="B90" s="104" t="s">
        <v>175</v>
      </c>
      <c r="C90" s="98" t="s">
        <v>41</v>
      </c>
      <c r="D90" s="63" t="s">
        <v>242</v>
      </c>
      <c r="E90" s="64" t="s">
        <v>162</v>
      </c>
      <c r="F90" s="115">
        <v>2030.6</v>
      </c>
      <c r="G90" s="558"/>
      <c r="H90" s="64">
        <f t="shared" si="12"/>
        <v>0</v>
      </c>
      <c r="I90" s="80" t="e">
        <f t="shared" si="13"/>
        <v>#DIV/0!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2.75" outlineLevel="1" x14ac:dyDescent="0.2">
      <c r="A91" s="106" t="s">
        <v>484</v>
      </c>
      <c r="B91" s="104" t="s">
        <v>175</v>
      </c>
      <c r="C91" s="98" t="s">
        <v>461</v>
      </c>
      <c r="D91" s="63" t="s">
        <v>462</v>
      </c>
      <c r="E91" s="64" t="s">
        <v>162</v>
      </c>
      <c r="F91" s="115">
        <v>4902.22</v>
      </c>
      <c r="G91" s="558"/>
      <c r="H91" s="64">
        <f t="shared" si="12"/>
        <v>0</v>
      </c>
      <c r="I91" s="80" t="e">
        <f t="shared" si="13"/>
        <v>#DIV/0!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2.75" outlineLevel="1" x14ac:dyDescent="0.2">
      <c r="A92" s="106" t="s">
        <v>485</v>
      </c>
      <c r="B92" s="104" t="s">
        <v>175</v>
      </c>
      <c r="C92" s="98" t="s">
        <v>463</v>
      </c>
      <c r="D92" s="63" t="s">
        <v>408</v>
      </c>
      <c r="E92" s="64" t="s">
        <v>151</v>
      </c>
      <c r="F92" s="115">
        <v>7056.65</v>
      </c>
      <c r="G92" s="558"/>
      <c r="H92" s="64">
        <f t="shared" si="12"/>
        <v>0</v>
      </c>
      <c r="I92" s="80" t="e">
        <f t="shared" si="13"/>
        <v>#DIV/0!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2.75" outlineLevel="1" x14ac:dyDescent="0.2">
      <c r="A93" s="106" t="s">
        <v>486</v>
      </c>
      <c r="B93" s="104" t="s">
        <v>175</v>
      </c>
      <c r="C93" s="98" t="s">
        <v>464</v>
      </c>
      <c r="D93" s="63" t="s">
        <v>465</v>
      </c>
      <c r="E93" s="64" t="s">
        <v>203</v>
      </c>
      <c r="F93" s="115">
        <v>214.75</v>
      </c>
      <c r="G93" s="558"/>
      <c r="H93" s="64">
        <f t="shared" si="12"/>
        <v>0</v>
      </c>
      <c r="I93" s="80" t="e">
        <f t="shared" si="13"/>
        <v>#DIV/0!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2.75" outlineLevel="1" x14ac:dyDescent="0.2">
      <c r="A94" s="106" t="s">
        <v>487</v>
      </c>
      <c r="B94" s="104" t="s">
        <v>174</v>
      </c>
      <c r="C94" s="98" t="s">
        <v>466</v>
      </c>
      <c r="D94" s="63" t="s">
        <v>467</v>
      </c>
      <c r="E94" s="64" t="s">
        <v>468</v>
      </c>
      <c r="F94" s="115">
        <v>42950</v>
      </c>
      <c r="G94" s="558"/>
      <c r="H94" s="64">
        <f t="shared" si="12"/>
        <v>0</v>
      </c>
      <c r="I94" s="80" t="e">
        <f t="shared" si="13"/>
        <v>#DIV/0!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25.5" outlineLevel="1" x14ac:dyDescent="0.2">
      <c r="A95" s="106" t="s">
        <v>488</v>
      </c>
      <c r="B95" s="104" t="s">
        <v>175</v>
      </c>
      <c r="C95" s="98" t="s">
        <v>469</v>
      </c>
      <c r="D95" s="63" t="s">
        <v>470</v>
      </c>
      <c r="E95" s="64" t="s">
        <v>203</v>
      </c>
      <c r="F95" s="115">
        <v>20</v>
      </c>
      <c r="G95" s="558"/>
      <c r="H95" s="64">
        <f t="shared" si="12"/>
        <v>0</v>
      </c>
      <c r="I95" s="80" t="e">
        <f t="shared" si="13"/>
        <v>#DIV/0!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26.25" outlineLevel="1" thickBot="1" x14ac:dyDescent="0.25">
      <c r="A96" s="106" t="s">
        <v>489</v>
      </c>
      <c r="B96" s="104" t="s">
        <v>175</v>
      </c>
      <c r="C96" s="98" t="s">
        <v>471</v>
      </c>
      <c r="D96" s="63" t="s">
        <v>472</v>
      </c>
      <c r="E96" s="64" t="s">
        <v>162</v>
      </c>
      <c r="F96" s="115">
        <v>200</v>
      </c>
      <c r="G96" s="558"/>
      <c r="H96" s="64">
        <f t="shared" si="12"/>
        <v>0</v>
      </c>
      <c r="I96" s="80" t="e">
        <f t="shared" si="13"/>
        <v>#DIV/0!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.75" thickBot="1" x14ac:dyDescent="0.25">
      <c r="A97" s="272">
        <v>4</v>
      </c>
      <c r="B97" s="273"/>
      <c r="C97" s="86"/>
      <c r="D97" s="56" t="s">
        <v>42</v>
      </c>
      <c r="E97" s="271">
        <f>SUM(E98,E104,E109)</f>
        <v>0</v>
      </c>
      <c r="F97" s="271"/>
      <c r="G97" s="271"/>
      <c r="H97" s="271"/>
      <c r="I97" s="57" t="e">
        <f>E97/$G$563</f>
        <v>#DIV/0!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2.75" outlineLevel="1" x14ac:dyDescent="0.2">
      <c r="A98" s="215" t="s">
        <v>43</v>
      </c>
      <c r="B98" s="216"/>
      <c r="C98" s="58"/>
      <c r="D98" s="59" t="s">
        <v>490</v>
      </c>
      <c r="E98" s="266">
        <f>SUM(H99:H103)</f>
        <v>0</v>
      </c>
      <c r="F98" s="267"/>
      <c r="G98" s="267"/>
      <c r="H98" s="216"/>
      <c r="I98" s="60" t="e">
        <f>E98/$G$563</f>
        <v>#DIV/0!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2.75" outlineLevel="1" x14ac:dyDescent="0.2">
      <c r="A99" s="425" t="s">
        <v>44</v>
      </c>
      <c r="B99" s="107" t="s">
        <v>175</v>
      </c>
      <c r="C99" s="90" t="s">
        <v>491</v>
      </c>
      <c r="D99" s="63" t="s">
        <v>492</v>
      </c>
      <c r="E99" s="108" t="s">
        <v>162</v>
      </c>
      <c r="F99" s="210">
        <v>2837.78</v>
      </c>
      <c r="G99" s="558"/>
      <c r="H99" s="64">
        <f t="shared" ref="H99:H110" si="14">ROUND(G99*F99,2)</f>
        <v>0</v>
      </c>
      <c r="I99" s="80" t="e">
        <f>H99/$G$563</f>
        <v>#DIV/0!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2.75" outlineLevel="1" x14ac:dyDescent="0.2">
      <c r="A100" s="302" t="s">
        <v>45</v>
      </c>
      <c r="B100" s="104" t="s">
        <v>175</v>
      </c>
      <c r="C100" s="90" t="s">
        <v>493</v>
      </c>
      <c r="D100" s="63" t="s">
        <v>494</v>
      </c>
      <c r="E100" s="82" t="s">
        <v>203</v>
      </c>
      <c r="F100" s="208">
        <v>806</v>
      </c>
      <c r="G100" s="558"/>
      <c r="H100" s="64">
        <f t="shared" si="14"/>
        <v>0</v>
      </c>
      <c r="I100" s="80" t="e">
        <f>H100/$G$563</f>
        <v>#DIV/0!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25.5" outlineLevel="1" x14ac:dyDescent="0.2">
      <c r="A101" s="302" t="s">
        <v>46</v>
      </c>
      <c r="B101" s="103" t="s">
        <v>175</v>
      </c>
      <c r="C101" s="90" t="s">
        <v>495</v>
      </c>
      <c r="D101" s="63" t="s">
        <v>496</v>
      </c>
      <c r="E101" s="78" t="s">
        <v>162</v>
      </c>
      <c r="F101" s="115">
        <v>267</v>
      </c>
      <c r="G101" s="558"/>
      <c r="H101" s="64">
        <f t="shared" si="14"/>
        <v>0</v>
      </c>
      <c r="I101" s="80" t="e">
        <f>H101/$G$563</f>
        <v>#DIV/0!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2.75" outlineLevel="1" x14ac:dyDescent="0.2">
      <c r="A102" s="302" t="s">
        <v>501</v>
      </c>
      <c r="B102" s="103" t="s">
        <v>175</v>
      </c>
      <c r="C102" s="90" t="s">
        <v>497</v>
      </c>
      <c r="D102" s="63" t="s">
        <v>498</v>
      </c>
      <c r="E102" s="82" t="s">
        <v>162</v>
      </c>
      <c r="F102" s="208">
        <v>667.5</v>
      </c>
      <c r="G102" s="558"/>
      <c r="H102" s="64">
        <f t="shared" si="14"/>
        <v>0</v>
      </c>
      <c r="I102" s="80" t="e">
        <f>H102/$G$563</f>
        <v>#DIV/0!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25.5" outlineLevel="1" x14ac:dyDescent="0.2">
      <c r="A103" s="424" t="s">
        <v>502</v>
      </c>
      <c r="B103" s="346" t="s">
        <v>174</v>
      </c>
      <c r="C103" s="258" t="s">
        <v>499</v>
      </c>
      <c r="D103" s="256" t="s">
        <v>500</v>
      </c>
      <c r="E103" s="347" t="s">
        <v>162</v>
      </c>
      <c r="F103" s="249">
        <v>141.85</v>
      </c>
      <c r="G103" s="567"/>
      <c r="H103" s="255">
        <f t="shared" si="14"/>
        <v>0</v>
      </c>
      <c r="I103" s="257" t="e">
        <f>H103/$G$563</f>
        <v>#DIV/0!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2.75" outlineLevel="1" x14ac:dyDescent="0.2">
      <c r="A104" s="215" t="s">
        <v>47</v>
      </c>
      <c r="B104" s="216"/>
      <c r="C104" s="58"/>
      <c r="D104" s="59" t="s">
        <v>503</v>
      </c>
      <c r="E104" s="266">
        <f>SUM(H105:H108)</f>
        <v>0</v>
      </c>
      <c r="F104" s="267"/>
      <c r="G104" s="267"/>
      <c r="H104" s="216"/>
      <c r="I104" s="60" t="e">
        <f>E104/$G$563</f>
        <v>#DIV/0!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2.75" outlineLevel="1" x14ac:dyDescent="0.2">
      <c r="A105" s="353" t="s">
        <v>48</v>
      </c>
      <c r="B105" s="354" t="s">
        <v>174</v>
      </c>
      <c r="C105" s="355" t="s">
        <v>504</v>
      </c>
      <c r="D105" s="356" t="s">
        <v>1542</v>
      </c>
      <c r="E105" s="299" t="s">
        <v>162</v>
      </c>
      <c r="F105" s="301">
        <v>56.1</v>
      </c>
      <c r="G105" s="568"/>
      <c r="H105" s="64">
        <f t="shared" si="14"/>
        <v>0</v>
      </c>
      <c r="I105" s="80" t="e">
        <f>H105/$G$563</f>
        <v>#DIV/0!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2.75" outlineLevel="1" x14ac:dyDescent="0.2">
      <c r="A106" s="348" t="s">
        <v>49</v>
      </c>
      <c r="B106" s="349" t="s">
        <v>174</v>
      </c>
      <c r="C106" s="350" t="s">
        <v>504</v>
      </c>
      <c r="D106" s="351" t="s">
        <v>1543</v>
      </c>
      <c r="E106" s="352" t="s">
        <v>162</v>
      </c>
      <c r="F106" s="283">
        <v>26.7</v>
      </c>
      <c r="G106" s="569"/>
      <c r="H106" s="64">
        <f t="shared" si="14"/>
        <v>0</v>
      </c>
      <c r="I106" s="80" t="e">
        <f t="shared" ref="I106:I108" si="15">H106/$G$563</f>
        <v>#DIV/0!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2.75" outlineLevel="1" x14ac:dyDescent="0.2">
      <c r="A107" s="357" t="s">
        <v>50</v>
      </c>
      <c r="B107" s="317" t="s">
        <v>174</v>
      </c>
      <c r="C107" s="358" t="s">
        <v>504</v>
      </c>
      <c r="D107" s="359" t="s">
        <v>1544</v>
      </c>
      <c r="E107" s="323" t="s">
        <v>162</v>
      </c>
      <c r="F107" s="292">
        <v>80.64</v>
      </c>
      <c r="G107" s="570"/>
      <c r="H107" s="64">
        <f t="shared" si="14"/>
        <v>0</v>
      </c>
      <c r="I107" s="80" t="e">
        <f t="shared" si="15"/>
        <v>#DIV/0!</v>
      </c>
      <c r="J107" s="360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2.75" outlineLevel="1" x14ac:dyDescent="0.2">
      <c r="A108" s="362" t="s">
        <v>505</v>
      </c>
      <c r="B108" s="363" t="s">
        <v>174</v>
      </c>
      <c r="C108" s="364" t="s">
        <v>504</v>
      </c>
      <c r="D108" s="365" t="s">
        <v>1545</v>
      </c>
      <c r="E108" s="366" t="s">
        <v>162</v>
      </c>
      <c r="F108" s="367">
        <v>5.19</v>
      </c>
      <c r="G108" s="571"/>
      <c r="H108" s="255">
        <f t="shared" si="14"/>
        <v>0</v>
      </c>
      <c r="I108" s="257" t="e">
        <f t="shared" si="15"/>
        <v>#DIV/0!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2.75" outlineLevel="1" x14ac:dyDescent="0.2">
      <c r="A109" s="215" t="s">
        <v>51</v>
      </c>
      <c r="B109" s="216"/>
      <c r="C109" s="58"/>
      <c r="D109" s="59" t="s">
        <v>506</v>
      </c>
      <c r="E109" s="266">
        <f>SUM(H110)</f>
        <v>0</v>
      </c>
      <c r="F109" s="267"/>
      <c r="G109" s="267"/>
      <c r="H109" s="216"/>
      <c r="I109" s="60" t="e">
        <f>E109/$G$563</f>
        <v>#DIV/0!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3.5" outlineLevel="1" thickBot="1" x14ac:dyDescent="0.25">
      <c r="A110" s="373" t="s">
        <v>52</v>
      </c>
      <c r="B110" s="361" t="s">
        <v>175</v>
      </c>
      <c r="C110" s="372" t="s">
        <v>507</v>
      </c>
      <c r="D110" s="371" t="s">
        <v>508</v>
      </c>
      <c r="E110" s="368" t="s">
        <v>162</v>
      </c>
      <c r="F110" s="374">
        <v>1231.49</v>
      </c>
      <c r="G110" s="572"/>
      <c r="H110" s="64">
        <f t="shared" si="14"/>
        <v>0</v>
      </c>
      <c r="I110" s="80" t="e">
        <f>H110/$G$563</f>
        <v>#DIV/0!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.75" outlineLevel="1" thickBot="1" x14ac:dyDescent="0.25">
      <c r="A111" s="272">
        <v>5</v>
      </c>
      <c r="B111" s="273"/>
      <c r="C111" s="86"/>
      <c r="D111" s="56" t="s">
        <v>509</v>
      </c>
      <c r="E111" s="271">
        <f>SUM(E112,E116,E118)</f>
        <v>0</v>
      </c>
      <c r="F111" s="370"/>
      <c r="G111" s="271"/>
      <c r="H111" s="271"/>
      <c r="I111" s="57" t="e">
        <f>E111/$G$563</f>
        <v>#DIV/0!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s="20" customFormat="1" ht="12.75" outlineLevel="1" x14ac:dyDescent="0.2">
      <c r="A112" s="215" t="s">
        <v>53</v>
      </c>
      <c r="B112" s="216"/>
      <c r="C112" s="87"/>
      <c r="D112" s="88" t="s">
        <v>510</v>
      </c>
      <c r="E112" s="266">
        <f>SUM(H113:H115)</f>
        <v>0</v>
      </c>
      <c r="F112" s="267"/>
      <c r="G112" s="267"/>
      <c r="H112" s="216"/>
      <c r="I112" s="60" t="e">
        <f>E112/$G$563</f>
        <v>#DIV/0!</v>
      </c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</row>
    <row r="113" spans="1:23" s="20" customFormat="1" ht="12.75" outlineLevel="1" x14ac:dyDescent="0.2">
      <c r="A113" s="221" t="s">
        <v>54</v>
      </c>
      <c r="B113" s="101" t="s">
        <v>175</v>
      </c>
      <c r="C113" s="222" t="s">
        <v>511</v>
      </c>
      <c r="D113" s="94" t="s">
        <v>512</v>
      </c>
      <c r="E113" s="313" t="s">
        <v>23</v>
      </c>
      <c r="F113" s="380">
        <v>73</v>
      </c>
      <c r="G113" s="559"/>
      <c r="H113" s="385">
        <f t="shared" ref="H113:H115" si="16">ROUND(G113*F113,2)</f>
        <v>0</v>
      </c>
      <c r="I113" s="80" t="e">
        <f>H113/$G$563</f>
        <v>#DIV/0!</v>
      </c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</row>
    <row r="114" spans="1:23" s="20" customFormat="1" ht="12.75" outlineLevel="1" x14ac:dyDescent="0.2">
      <c r="A114" s="376" t="s">
        <v>55</v>
      </c>
      <c r="B114" s="101" t="s">
        <v>175</v>
      </c>
      <c r="C114" s="378" t="s">
        <v>513</v>
      </c>
      <c r="D114" s="94" t="s">
        <v>514</v>
      </c>
      <c r="E114" s="313" t="s">
        <v>23</v>
      </c>
      <c r="F114" s="312">
        <v>5</v>
      </c>
      <c r="G114" s="573"/>
      <c r="H114" s="385">
        <f t="shared" si="16"/>
        <v>0</v>
      </c>
      <c r="I114" s="80" t="e">
        <f t="shared" ref="I114:I115" si="17">H114/$G$563</f>
        <v>#DIV/0!</v>
      </c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</row>
    <row r="115" spans="1:23" s="20" customFormat="1" ht="12.75" outlineLevel="1" x14ac:dyDescent="0.2">
      <c r="A115" s="245" t="s">
        <v>56</v>
      </c>
      <c r="B115" s="101" t="s">
        <v>175</v>
      </c>
      <c r="C115" s="377" t="s">
        <v>515</v>
      </c>
      <c r="D115" s="94" t="s">
        <v>516</v>
      </c>
      <c r="E115" s="313" t="s">
        <v>23</v>
      </c>
      <c r="F115" s="379">
        <v>84</v>
      </c>
      <c r="G115" s="559"/>
      <c r="H115" s="309">
        <f t="shared" si="16"/>
        <v>0</v>
      </c>
      <c r="I115" s="80" t="e">
        <f t="shared" si="17"/>
        <v>#DIV/0!</v>
      </c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</row>
    <row r="116" spans="1:23" s="20" customFormat="1" ht="12.75" outlineLevel="1" x14ac:dyDescent="0.2">
      <c r="A116" s="244" t="s">
        <v>520</v>
      </c>
      <c r="B116" s="243"/>
      <c r="C116" s="95"/>
      <c r="D116" s="96" t="s">
        <v>517</v>
      </c>
      <c r="E116" s="269">
        <f>SUM(H117)</f>
        <v>0</v>
      </c>
      <c r="F116" s="267"/>
      <c r="G116" s="268"/>
      <c r="H116" s="216"/>
      <c r="I116" s="274" t="e">
        <f>E116/$G$563</f>
        <v>#DIV/0!</v>
      </c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</row>
    <row r="117" spans="1:23" s="20" customFormat="1" ht="12.75" outlineLevel="1" x14ac:dyDescent="0.2">
      <c r="A117" s="219" t="s">
        <v>541</v>
      </c>
      <c r="B117" s="304" t="s">
        <v>175</v>
      </c>
      <c r="C117" s="101" t="s">
        <v>518</v>
      </c>
      <c r="D117" s="94" t="s">
        <v>519</v>
      </c>
      <c r="E117" s="313" t="s">
        <v>23</v>
      </c>
      <c r="F117" s="306">
        <v>56</v>
      </c>
      <c r="G117" s="558"/>
      <c r="H117" s="270">
        <f t="shared" ref="H117" si="18">ROUND(G117*F117,2)</f>
        <v>0</v>
      </c>
      <c r="I117" s="69" t="e">
        <f>H117/$G$563</f>
        <v>#DIV/0!</v>
      </c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</row>
    <row r="118" spans="1:23" s="20" customFormat="1" ht="12.75" outlineLevel="1" x14ac:dyDescent="0.2">
      <c r="A118" s="244" t="s">
        <v>521</v>
      </c>
      <c r="B118" s="243"/>
      <c r="C118" s="95"/>
      <c r="D118" s="96" t="s">
        <v>522</v>
      </c>
      <c r="E118" s="269">
        <f>SUM(H119:H127)</f>
        <v>0</v>
      </c>
      <c r="F118" s="267"/>
      <c r="G118" s="268"/>
      <c r="H118" s="216"/>
      <c r="I118" s="274" t="e">
        <f>E118/$G$563</f>
        <v>#DIV/0!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</row>
    <row r="119" spans="1:23" s="20" customFormat="1" ht="12.75" outlineLevel="1" x14ac:dyDescent="0.2">
      <c r="A119" s="376" t="s">
        <v>542</v>
      </c>
      <c r="B119" s="112" t="s">
        <v>175</v>
      </c>
      <c r="C119" s="381" t="s">
        <v>523</v>
      </c>
      <c r="D119" s="382" t="s">
        <v>524</v>
      </c>
      <c r="E119" s="83" t="s">
        <v>203</v>
      </c>
      <c r="F119" s="208">
        <v>25.11</v>
      </c>
      <c r="G119" s="558"/>
      <c r="H119" s="385">
        <f t="shared" ref="H119:H127" si="19">ROUND(G119*F119,2)</f>
        <v>0</v>
      </c>
      <c r="I119" s="80" t="e">
        <f>H119/$G$563</f>
        <v>#DIV/0!</v>
      </c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</row>
    <row r="120" spans="1:23" s="20" customFormat="1" ht="12.75" outlineLevel="1" x14ac:dyDescent="0.2">
      <c r="A120" s="383" t="s">
        <v>543</v>
      </c>
      <c r="B120" s="378" t="s">
        <v>175</v>
      </c>
      <c r="C120" s="384" t="s">
        <v>525</v>
      </c>
      <c r="D120" s="441" t="s">
        <v>526</v>
      </c>
      <c r="E120" s="442" t="s">
        <v>23</v>
      </c>
      <c r="F120" s="208">
        <v>1</v>
      </c>
      <c r="G120" s="558"/>
      <c r="H120" s="230">
        <f t="shared" si="19"/>
        <v>0</v>
      </c>
      <c r="I120" s="80" t="e">
        <f t="shared" ref="I120:I127" si="20">H120/$G$563</f>
        <v>#DIV/0!</v>
      </c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</row>
    <row r="121" spans="1:23" s="20" customFormat="1" ht="12.75" outlineLevel="1" x14ac:dyDescent="0.2">
      <c r="A121" s="220" t="s">
        <v>544</v>
      </c>
      <c r="B121" s="378" t="s">
        <v>175</v>
      </c>
      <c r="C121" s="384" t="s">
        <v>527</v>
      </c>
      <c r="D121" s="63" t="s">
        <v>528</v>
      </c>
      <c r="E121" s="83" t="s">
        <v>23</v>
      </c>
      <c r="F121" s="208">
        <v>1</v>
      </c>
      <c r="G121" s="558"/>
      <c r="H121" s="111">
        <f t="shared" si="19"/>
        <v>0</v>
      </c>
      <c r="I121" s="80" t="e">
        <f t="shared" si="20"/>
        <v>#DIV/0!</v>
      </c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</row>
    <row r="122" spans="1:23" s="20" customFormat="1" ht="12.75" outlineLevel="1" x14ac:dyDescent="0.2">
      <c r="A122" s="220" t="s">
        <v>545</v>
      </c>
      <c r="B122" s="378" t="s">
        <v>175</v>
      </c>
      <c r="C122" s="384" t="s">
        <v>529</v>
      </c>
      <c r="D122" s="94" t="s">
        <v>530</v>
      </c>
      <c r="E122" s="83" t="s">
        <v>203</v>
      </c>
      <c r="F122" s="208">
        <v>24.63</v>
      </c>
      <c r="G122" s="558"/>
      <c r="H122" s="230">
        <f t="shared" si="19"/>
        <v>0</v>
      </c>
      <c r="I122" s="80" t="e">
        <f t="shared" si="20"/>
        <v>#DIV/0!</v>
      </c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</row>
    <row r="123" spans="1:23" s="20" customFormat="1" ht="12.75" outlineLevel="1" x14ac:dyDescent="0.2">
      <c r="A123" s="220" t="s">
        <v>546</v>
      </c>
      <c r="B123" s="378" t="s">
        <v>175</v>
      </c>
      <c r="C123" s="384" t="s">
        <v>531</v>
      </c>
      <c r="D123" s="94" t="s">
        <v>532</v>
      </c>
      <c r="E123" s="83" t="s">
        <v>203</v>
      </c>
      <c r="F123" s="208">
        <v>4.4400000000000004</v>
      </c>
      <c r="G123" s="558"/>
      <c r="H123" s="230">
        <f t="shared" si="19"/>
        <v>0</v>
      </c>
      <c r="I123" s="80" t="e">
        <f t="shared" si="20"/>
        <v>#DIV/0!</v>
      </c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</row>
    <row r="124" spans="1:23" s="20" customFormat="1" ht="12.75" outlineLevel="1" x14ac:dyDescent="0.2">
      <c r="A124" s="220" t="s">
        <v>547</v>
      </c>
      <c r="B124" s="378" t="s">
        <v>175</v>
      </c>
      <c r="C124" s="384" t="s">
        <v>533</v>
      </c>
      <c r="D124" s="94" t="s">
        <v>534</v>
      </c>
      <c r="E124" s="83" t="s">
        <v>203</v>
      </c>
      <c r="F124" s="208">
        <v>11.1</v>
      </c>
      <c r="G124" s="558"/>
      <c r="H124" s="230">
        <f t="shared" si="19"/>
        <v>0</v>
      </c>
      <c r="I124" s="80" t="e">
        <f t="shared" si="20"/>
        <v>#DIV/0!</v>
      </c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</row>
    <row r="125" spans="1:23" s="20" customFormat="1" ht="12.75" outlineLevel="1" x14ac:dyDescent="0.2">
      <c r="A125" s="220" t="s">
        <v>548</v>
      </c>
      <c r="B125" s="378" t="s">
        <v>175</v>
      </c>
      <c r="C125" s="384" t="s">
        <v>535</v>
      </c>
      <c r="D125" s="94" t="s">
        <v>536</v>
      </c>
      <c r="E125" s="83" t="s">
        <v>203</v>
      </c>
      <c r="F125" s="208">
        <v>45.68</v>
      </c>
      <c r="G125" s="558"/>
      <c r="H125" s="230">
        <f t="shared" si="19"/>
        <v>0</v>
      </c>
      <c r="I125" s="80" t="e">
        <f t="shared" si="20"/>
        <v>#DIV/0!</v>
      </c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</row>
    <row r="126" spans="1:23" s="20" customFormat="1" ht="12.75" outlineLevel="1" x14ac:dyDescent="0.2">
      <c r="A126" s="220" t="s">
        <v>549</v>
      </c>
      <c r="B126" s="378" t="s">
        <v>175</v>
      </c>
      <c r="C126" s="384" t="s">
        <v>537</v>
      </c>
      <c r="D126" s="94" t="s">
        <v>538</v>
      </c>
      <c r="E126" s="83" t="s">
        <v>23</v>
      </c>
      <c r="F126" s="208">
        <v>2</v>
      </c>
      <c r="G126" s="558"/>
      <c r="H126" s="230">
        <f t="shared" si="19"/>
        <v>0</v>
      </c>
      <c r="I126" s="80" t="e">
        <f t="shared" si="20"/>
        <v>#DIV/0!</v>
      </c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</row>
    <row r="127" spans="1:23" s="20" customFormat="1" ht="13.5" outlineLevel="1" thickBot="1" x14ac:dyDescent="0.25">
      <c r="A127" s="376" t="s">
        <v>550</v>
      </c>
      <c r="B127" s="112" t="s">
        <v>174</v>
      </c>
      <c r="C127" s="381" t="s">
        <v>539</v>
      </c>
      <c r="D127" s="94" t="s">
        <v>540</v>
      </c>
      <c r="E127" s="83" t="s">
        <v>162</v>
      </c>
      <c r="F127" s="208">
        <v>5.12</v>
      </c>
      <c r="G127" s="558"/>
      <c r="H127" s="255">
        <f t="shared" si="19"/>
        <v>0</v>
      </c>
      <c r="I127" s="80" t="e">
        <f t="shared" si="20"/>
        <v>#DIV/0!</v>
      </c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</row>
    <row r="128" spans="1:23" s="20" customFormat="1" ht="15.75" thickBot="1" x14ac:dyDescent="0.25">
      <c r="A128" s="272">
        <v>6</v>
      </c>
      <c r="B128" s="273"/>
      <c r="C128" s="86"/>
      <c r="D128" s="56" t="s">
        <v>551</v>
      </c>
      <c r="E128" s="271">
        <f>SUM(E129,E134,E138,E155)</f>
        <v>0</v>
      </c>
      <c r="F128" s="271"/>
      <c r="G128" s="271"/>
      <c r="H128" s="271"/>
      <c r="I128" s="57" t="e">
        <f>E128/$G$563</f>
        <v>#DIV/0!</v>
      </c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</row>
    <row r="129" spans="1:23" s="20" customFormat="1" ht="12.75" outlineLevel="1" x14ac:dyDescent="0.2">
      <c r="A129" s="215" t="s">
        <v>57</v>
      </c>
      <c r="B129" s="216"/>
      <c r="C129" s="87"/>
      <c r="D129" s="88" t="s">
        <v>552</v>
      </c>
      <c r="E129" s="266">
        <f>SUM(H130:H133)</f>
        <v>0</v>
      </c>
      <c r="F129" s="267"/>
      <c r="G129" s="267"/>
      <c r="H129" s="216"/>
      <c r="I129" s="60" t="e">
        <f>E129/$G$563</f>
        <v>#DIV/0!</v>
      </c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</row>
    <row r="130" spans="1:23" s="20" customFormat="1" ht="12.75" outlineLevel="1" x14ac:dyDescent="0.2">
      <c r="A130" s="220" t="s">
        <v>58</v>
      </c>
      <c r="B130" s="378" t="s">
        <v>175</v>
      </c>
      <c r="C130" s="384" t="s">
        <v>553</v>
      </c>
      <c r="D130" s="94" t="s">
        <v>554</v>
      </c>
      <c r="E130" s="83" t="s">
        <v>23</v>
      </c>
      <c r="F130" s="208">
        <v>22</v>
      </c>
      <c r="G130" s="558"/>
      <c r="H130" s="385">
        <f t="shared" ref="H130:H133" si="21">ROUND(G130*F130,2)</f>
        <v>0</v>
      </c>
      <c r="I130" s="80" t="e">
        <f>H130/$G$563</f>
        <v>#DIV/0!</v>
      </c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</row>
    <row r="131" spans="1:23" s="20" customFormat="1" ht="12.75" outlineLevel="1" x14ac:dyDescent="0.2">
      <c r="A131" s="220" t="s">
        <v>561</v>
      </c>
      <c r="B131" s="378" t="s">
        <v>175</v>
      </c>
      <c r="C131" s="384" t="s">
        <v>555</v>
      </c>
      <c r="D131" s="94" t="s">
        <v>556</v>
      </c>
      <c r="E131" s="83" t="s">
        <v>23</v>
      </c>
      <c r="F131" s="208">
        <v>243</v>
      </c>
      <c r="G131" s="558"/>
      <c r="H131" s="385">
        <f t="shared" si="21"/>
        <v>0</v>
      </c>
      <c r="I131" s="80" t="e">
        <f t="shared" ref="I131:I134" si="22">H131/$G$563</f>
        <v>#DIV/0!</v>
      </c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</row>
    <row r="132" spans="1:23" s="20" customFormat="1" ht="12.75" outlineLevel="1" x14ac:dyDescent="0.2">
      <c r="A132" s="220" t="s">
        <v>562</v>
      </c>
      <c r="B132" s="378" t="s">
        <v>175</v>
      </c>
      <c r="C132" s="384" t="s">
        <v>557</v>
      </c>
      <c r="D132" s="94" t="s">
        <v>558</v>
      </c>
      <c r="E132" s="83" t="s">
        <v>162</v>
      </c>
      <c r="F132" s="208">
        <v>117</v>
      </c>
      <c r="G132" s="558"/>
      <c r="H132" s="385">
        <f t="shared" si="21"/>
        <v>0</v>
      </c>
      <c r="I132" s="80" t="e">
        <f t="shared" si="22"/>
        <v>#DIV/0!</v>
      </c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</row>
    <row r="133" spans="1:23" s="20" customFormat="1" ht="12.75" outlineLevel="1" x14ac:dyDescent="0.2">
      <c r="A133" s="220" t="s">
        <v>563</v>
      </c>
      <c r="B133" s="378" t="s">
        <v>174</v>
      </c>
      <c r="C133" s="384" t="s">
        <v>559</v>
      </c>
      <c r="D133" s="94" t="s">
        <v>560</v>
      </c>
      <c r="E133" s="83" t="s">
        <v>162</v>
      </c>
      <c r="F133" s="209">
        <v>341.34</v>
      </c>
      <c r="G133" s="558"/>
      <c r="H133" s="385">
        <f t="shared" si="21"/>
        <v>0</v>
      </c>
      <c r="I133" s="85" t="e">
        <f t="shared" si="22"/>
        <v>#DIV/0!</v>
      </c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</row>
    <row r="134" spans="1:23" s="20" customFormat="1" ht="12.75" outlineLevel="1" x14ac:dyDescent="0.2">
      <c r="A134" s="244" t="s">
        <v>59</v>
      </c>
      <c r="B134" s="243"/>
      <c r="C134" s="95"/>
      <c r="D134" s="96" t="s">
        <v>564</v>
      </c>
      <c r="E134" s="269">
        <f>SUM(H135:H137)</f>
        <v>0</v>
      </c>
      <c r="F134" s="268"/>
      <c r="G134" s="268"/>
      <c r="H134" s="243"/>
      <c r="I134" s="427" t="e">
        <f t="shared" si="22"/>
        <v>#DIV/0!</v>
      </c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</row>
    <row r="135" spans="1:23" s="20" customFormat="1" ht="12.75" outlineLevel="1" x14ac:dyDescent="0.2">
      <c r="A135" s="220" t="s">
        <v>60</v>
      </c>
      <c r="B135" s="378" t="s">
        <v>175</v>
      </c>
      <c r="C135" s="384" t="s">
        <v>61</v>
      </c>
      <c r="D135" s="94" t="s">
        <v>254</v>
      </c>
      <c r="E135" s="83" t="s">
        <v>23</v>
      </c>
      <c r="F135" s="208">
        <v>2</v>
      </c>
      <c r="G135" s="558"/>
      <c r="H135" s="385">
        <f t="shared" ref="H135:H137" si="23">ROUND(G135*F135,2)</f>
        <v>0</v>
      </c>
      <c r="I135" s="426" t="e">
        <f>H135/$G$563</f>
        <v>#DIV/0!</v>
      </c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</row>
    <row r="136" spans="1:23" s="20" customFormat="1" ht="12.75" outlineLevel="1" x14ac:dyDescent="0.2">
      <c r="A136" s="220" t="s">
        <v>62</v>
      </c>
      <c r="B136" s="378" t="s">
        <v>175</v>
      </c>
      <c r="C136" s="384" t="s">
        <v>63</v>
      </c>
      <c r="D136" s="94" t="s">
        <v>253</v>
      </c>
      <c r="E136" s="83" t="s">
        <v>23</v>
      </c>
      <c r="F136" s="208">
        <v>3</v>
      </c>
      <c r="G136" s="558"/>
      <c r="H136" s="385">
        <f t="shared" si="23"/>
        <v>0</v>
      </c>
      <c r="I136" s="80" t="e">
        <f t="shared" ref="I136:I137" si="24">H136/$G$563</f>
        <v>#DIV/0!</v>
      </c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</row>
    <row r="137" spans="1:23" s="20" customFormat="1" ht="12.75" outlineLevel="1" x14ac:dyDescent="0.2">
      <c r="A137" s="220" t="s">
        <v>64</v>
      </c>
      <c r="B137" s="378" t="s">
        <v>175</v>
      </c>
      <c r="C137" s="384" t="s">
        <v>565</v>
      </c>
      <c r="D137" s="94" t="s">
        <v>566</v>
      </c>
      <c r="E137" s="83" t="s">
        <v>23</v>
      </c>
      <c r="F137" s="209">
        <v>4</v>
      </c>
      <c r="G137" s="558"/>
      <c r="H137" s="385">
        <f t="shared" si="23"/>
        <v>0</v>
      </c>
      <c r="I137" s="85" t="e">
        <f t="shared" si="24"/>
        <v>#DIV/0!</v>
      </c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</row>
    <row r="138" spans="1:23" s="20" customFormat="1" ht="12.75" outlineLevel="1" x14ac:dyDescent="0.2">
      <c r="A138" s="244" t="s">
        <v>65</v>
      </c>
      <c r="B138" s="243"/>
      <c r="C138" s="95"/>
      <c r="D138" s="96" t="s">
        <v>567</v>
      </c>
      <c r="E138" s="269">
        <f>SUM(H139:H154)</f>
        <v>0</v>
      </c>
      <c r="F138" s="268"/>
      <c r="G138" s="268"/>
      <c r="H138" s="243"/>
      <c r="I138" s="274" t="e">
        <f>E138/$G$563</f>
        <v>#DIV/0!</v>
      </c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</row>
    <row r="139" spans="1:23" s="20" customFormat="1" ht="25.5" outlineLevel="1" x14ac:dyDescent="0.2">
      <c r="A139" s="220" t="s">
        <v>66</v>
      </c>
      <c r="B139" s="378" t="s">
        <v>175</v>
      </c>
      <c r="C139" s="384" t="s">
        <v>568</v>
      </c>
      <c r="D139" s="94" t="s">
        <v>569</v>
      </c>
      <c r="E139" s="83" t="s">
        <v>162</v>
      </c>
      <c r="F139" s="208">
        <v>649.1</v>
      </c>
      <c r="G139" s="558"/>
      <c r="H139" s="385">
        <f t="shared" ref="H139:H157" si="25">ROUND(G139*F139,2)</f>
        <v>0</v>
      </c>
      <c r="I139" s="80" t="e">
        <f>H139/$G$563</f>
        <v>#DIV/0!</v>
      </c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</row>
    <row r="140" spans="1:23" s="20" customFormat="1" ht="12.75" outlineLevel="1" x14ac:dyDescent="0.2">
      <c r="A140" s="220" t="s">
        <v>1418</v>
      </c>
      <c r="B140" s="378" t="s">
        <v>175</v>
      </c>
      <c r="C140" s="384" t="s">
        <v>570</v>
      </c>
      <c r="D140" s="94" t="s">
        <v>571</v>
      </c>
      <c r="E140" s="83" t="s">
        <v>162</v>
      </c>
      <c r="F140" s="208">
        <v>12.48</v>
      </c>
      <c r="G140" s="558"/>
      <c r="H140" s="385">
        <f t="shared" si="25"/>
        <v>0</v>
      </c>
      <c r="I140" s="80" t="e">
        <f t="shared" ref="I140:I154" si="26">H140/$G$563</f>
        <v>#DIV/0!</v>
      </c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</row>
    <row r="141" spans="1:23" s="20" customFormat="1" ht="12.75" outlineLevel="1" x14ac:dyDescent="0.2">
      <c r="A141" s="220" t="s">
        <v>1419</v>
      </c>
      <c r="B141" s="378" t="s">
        <v>175</v>
      </c>
      <c r="C141" s="384" t="s">
        <v>572</v>
      </c>
      <c r="D141" s="94" t="s">
        <v>573</v>
      </c>
      <c r="E141" s="83" t="s">
        <v>162</v>
      </c>
      <c r="F141" s="208">
        <v>1042.26</v>
      </c>
      <c r="G141" s="558"/>
      <c r="H141" s="385">
        <f t="shared" si="25"/>
        <v>0</v>
      </c>
      <c r="I141" s="80" t="e">
        <f t="shared" si="26"/>
        <v>#DIV/0!</v>
      </c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</row>
    <row r="142" spans="1:23" s="20" customFormat="1" ht="12.75" outlineLevel="1" x14ac:dyDescent="0.2">
      <c r="A142" s="220" t="s">
        <v>1420</v>
      </c>
      <c r="B142" s="378" t="s">
        <v>175</v>
      </c>
      <c r="C142" s="384" t="s">
        <v>574</v>
      </c>
      <c r="D142" s="94" t="s">
        <v>575</v>
      </c>
      <c r="E142" s="83" t="s">
        <v>23</v>
      </c>
      <c r="F142" s="208">
        <v>1</v>
      </c>
      <c r="G142" s="558"/>
      <c r="H142" s="385">
        <f t="shared" si="25"/>
        <v>0</v>
      </c>
      <c r="I142" s="80" t="e">
        <f t="shared" si="26"/>
        <v>#DIV/0!</v>
      </c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</row>
    <row r="143" spans="1:23" s="20" customFormat="1" ht="12.75" outlineLevel="1" x14ac:dyDescent="0.2">
      <c r="A143" s="220" t="s">
        <v>1421</v>
      </c>
      <c r="B143" s="378" t="s">
        <v>175</v>
      </c>
      <c r="C143" s="384" t="s">
        <v>576</v>
      </c>
      <c r="D143" s="94" t="s">
        <v>577</v>
      </c>
      <c r="E143" s="83" t="s">
        <v>203</v>
      </c>
      <c r="F143" s="208">
        <v>1.6</v>
      </c>
      <c r="G143" s="558"/>
      <c r="H143" s="385">
        <f t="shared" si="25"/>
        <v>0</v>
      </c>
      <c r="I143" s="80" t="e">
        <f t="shared" si="26"/>
        <v>#DIV/0!</v>
      </c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</row>
    <row r="144" spans="1:23" s="20" customFormat="1" ht="25.5" outlineLevel="1" x14ac:dyDescent="0.2">
      <c r="A144" s="220" t="s">
        <v>1422</v>
      </c>
      <c r="B144" s="378" t="s">
        <v>175</v>
      </c>
      <c r="C144" s="384" t="s">
        <v>578</v>
      </c>
      <c r="D144" s="94" t="s">
        <v>579</v>
      </c>
      <c r="E144" s="83" t="s">
        <v>203</v>
      </c>
      <c r="F144" s="208">
        <v>33.4</v>
      </c>
      <c r="G144" s="558"/>
      <c r="H144" s="385">
        <f t="shared" si="25"/>
        <v>0</v>
      </c>
      <c r="I144" s="80" t="e">
        <f t="shared" si="26"/>
        <v>#DIV/0!</v>
      </c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</row>
    <row r="145" spans="1:23" s="20" customFormat="1" ht="12.75" outlineLevel="1" x14ac:dyDescent="0.2">
      <c r="A145" s="220" t="s">
        <v>1423</v>
      </c>
      <c r="B145" s="378" t="s">
        <v>175</v>
      </c>
      <c r="C145" s="384" t="s">
        <v>302</v>
      </c>
      <c r="D145" s="94" t="s">
        <v>303</v>
      </c>
      <c r="E145" s="83" t="s">
        <v>203</v>
      </c>
      <c r="F145" s="208">
        <v>588.30999999999995</v>
      </c>
      <c r="G145" s="558"/>
      <c r="H145" s="385">
        <f t="shared" si="25"/>
        <v>0</v>
      </c>
      <c r="I145" s="80" t="e">
        <f t="shared" si="26"/>
        <v>#DIV/0!</v>
      </c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</row>
    <row r="146" spans="1:23" s="20" customFormat="1" ht="25.5" outlineLevel="1" x14ac:dyDescent="0.2">
      <c r="A146" s="220" t="s">
        <v>1424</v>
      </c>
      <c r="B146" s="378" t="s">
        <v>175</v>
      </c>
      <c r="C146" s="384" t="s">
        <v>580</v>
      </c>
      <c r="D146" s="94" t="s">
        <v>581</v>
      </c>
      <c r="E146" s="83" t="s">
        <v>203</v>
      </c>
      <c r="F146" s="208">
        <v>12.41</v>
      </c>
      <c r="G146" s="558"/>
      <c r="H146" s="385">
        <f t="shared" si="25"/>
        <v>0</v>
      </c>
      <c r="I146" s="80" t="e">
        <f t="shared" si="26"/>
        <v>#DIV/0!</v>
      </c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</row>
    <row r="147" spans="1:23" s="20" customFormat="1" ht="12.75" outlineLevel="1" x14ac:dyDescent="0.2">
      <c r="A147" s="220" t="s">
        <v>1425</v>
      </c>
      <c r="B147" s="378" t="s">
        <v>175</v>
      </c>
      <c r="C147" s="384" t="s">
        <v>582</v>
      </c>
      <c r="D147" s="94" t="s">
        <v>583</v>
      </c>
      <c r="E147" s="83" t="s">
        <v>203</v>
      </c>
      <c r="F147" s="208">
        <v>21.16</v>
      </c>
      <c r="G147" s="558"/>
      <c r="H147" s="385">
        <f t="shared" si="25"/>
        <v>0</v>
      </c>
      <c r="I147" s="80" t="e">
        <f t="shared" si="26"/>
        <v>#DIV/0!</v>
      </c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</row>
    <row r="148" spans="1:23" s="20" customFormat="1" ht="25.5" outlineLevel="1" x14ac:dyDescent="0.2">
      <c r="A148" s="220" t="s">
        <v>600</v>
      </c>
      <c r="B148" s="378" t="s">
        <v>175</v>
      </c>
      <c r="C148" s="384" t="s">
        <v>67</v>
      </c>
      <c r="D148" s="94" t="s">
        <v>275</v>
      </c>
      <c r="E148" s="83" t="s">
        <v>203</v>
      </c>
      <c r="F148" s="208">
        <v>58.91</v>
      </c>
      <c r="G148" s="558"/>
      <c r="H148" s="385">
        <f t="shared" si="25"/>
        <v>0</v>
      </c>
      <c r="I148" s="80" t="e">
        <f t="shared" si="26"/>
        <v>#DIV/0!</v>
      </c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</row>
    <row r="149" spans="1:23" s="20" customFormat="1" ht="25.5" outlineLevel="1" x14ac:dyDescent="0.2">
      <c r="A149" s="220" t="s">
        <v>1426</v>
      </c>
      <c r="B149" s="378" t="s">
        <v>175</v>
      </c>
      <c r="C149" s="384" t="s">
        <v>584</v>
      </c>
      <c r="D149" s="94" t="s">
        <v>585</v>
      </c>
      <c r="E149" s="83" t="s">
        <v>203</v>
      </c>
      <c r="F149" s="208">
        <v>556.26</v>
      </c>
      <c r="G149" s="558"/>
      <c r="H149" s="385">
        <f t="shared" si="25"/>
        <v>0</v>
      </c>
      <c r="I149" s="80" t="e">
        <f t="shared" si="26"/>
        <v>#DIV/0!</v>
      </c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</row>
    <row r="150" spans="1:23" s="20" customFormat="1" ht="38.25" outlineLevel="1" x14ac:dyDescent="0.2">
      <c r="A150" s="220" t="s">
        <v>1427</v>
      </c>
      <c r="B150" s="378" t="s">
        <v>175</v>
      </c>
      <c r="C150" s="384" t="s">
        <v>586</v>
      </c>
      <c r="D150" s="94" t="s">
        <v>587</v>
      </c>
      <c r="E150" s="83" t="s">
        <v>151</v>
      </c>
      <c r="F150" s="208">
        <v>1105.92</v>
      </c>
      <c r="G150" s="558"/>
      <c r="H150" s="385">
        <f t="shared" si="25"/>
        <v>0</v>
      </c>
      <c r="I150" s="80" t="e">
        <f t="shared" si="26"/>
        <v>#DIV/0!</v>
      </c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</row>
    <row r="151" spans="1:23" s="20" customFormat="1" ht="25.5" outlineLevel="1" x14ac:dyDescent="0.2">
      <c r="A151" s="220" t="s">
        <v>1428</v>
      </c>
      <c r="B151" s="378" t="s">
        <v>175</v>
      </c>
      <c r="C151" s="384" t="s">
        <v>588</v>
      </c>
      <c r="D151" s="94" t="s">
        <v>589</v>
      </c>
      <c r="E151" s="83" t="s">
        <v>162</v>
      </c>
      <c r="F151" s="208">
        <v>146.47999999999999</v>
      </c>
      <c r="G151" s="558"/>
      <c r="H151" s="385">
        <f t="shared" si="25"/>
        <v>0</v>
      </c>
      <c r="I151" s="80" t="e">
        <f t="shared" si="26"/>
        <v>#DIV/0!</v>
      </c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</row>
    <row r="152" spans="1:23" s="20" customFormat="1" ht="38.25" outlineLevel="1" x14ac:dyDescent="0.2">
      <c r="A152" s="220" t="s">
        <v>1429</v>
      </c>
      <c r="B152" s="378" t="s">
        <v>175</v>
      </c>
      <c r="C152" s="384" t="s">
        <v>586</v>
      </c>
      <c r="D152" s="94" t="s">
        <v>587</v>
      </c>
      <c r="E152" s="83" t="s">
        <v>151</v>
      </c>
      <c r="F152" s="208">
        <v>3998.22</v>
      </c>
      <c r="G152" s="558"/>
      <c r="H152" s="385">
        <f t="shared" si="25"/>
        <v>0</v>
      </c>
      <c r="I152" s="80" t="e">
        <f t="shared" si="26"/>
        <v>#DIV/0!</v>
      </c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</row>
    <row r="153" spans="1:23" s="20" customFormat="1" ht="12.75" outlineLevel="1" x14ac:dyDescent="0.2">
      <c r="A153" s="220" t="s">
        <v>1430</v>
      </c>
      <c r="B153" s="378" t="s">
        <v>175</v>
      </c>
      <c r="C153" s="384" t="s">
        <v>590</v>
      </c>
      <c r="D153" s="94" t="s">
        <v>591</v>
      </c>
      <c r="E153" s="83" t="s">
        <v>162</v>
      </c>
      <c r="F153" s="208">
        <v>1020.83</v>
      </c>
      <c r="G153" s="558"/>
      <c r="H153" s="385">
        <f t="shared" si="25"/>
        <v>0</v>
      </c>
      <c r="I153" s="80" t="e">
        <f t="shared" si="26"/>
        <v>#DIV/0!</v>
      </c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</row>
    <row r="154" spans="1:23" s="20" customFormat="1" ht="25.5" outlineLevel="1" x14ac:dyDescent="0.2">
      <c r="A154" s="220" t="s">
        <v>1431</v>
      </c>
      <c r="B154" s="378" t="s">
        <v>174</v>
      </c>
      <c r="C154" s="384" t="s">
        <v>592</v>
      </c>
      <c r="D154" s="94" t="s">
        <v>593</v>
      </c>
      <c r="E154" s="83" t="s">
        <v>162</v>
      </c>
      <c r="F154" s="209">
        <v>1201.28</v>
      </c>
      <c r="G154" s="558"/>
      <c r="H154" s="385">
        <f t="shared" si="25"/>
        <v>0</v>
      </c>
      <c r="I154" s="80" t="e">
        <f t="shared" si="26"/>
        <v>#DIV/0!</v>
      </c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</row>
    <row r="155" spans="1:23" s="20" customFormat="1" ht="12.75" outlineLevel="1" x14ac:dyDescent="0.2">
      <c r="A155" s="244" t="s">
        <v>601</v>
      </c>
      <c r="B155" s="243"/>
      <c r="C155" s="95"/>
      <c r="D155" s="96" t="s">
        <v>594</v>
      </c>
      <c r="E155" s="269">
        <f>SUM(H156:H157)</f>
        <v>0</v>
      </c>
      <c r="F155" s="268"/>
      <c r="G155" s="268"/>
      <c r="H155" s="243"/>
      <c r="I155" s="274" t="e">
        <f>E155/$G$563</f>
        <v>#DIV/0!</v>
      </c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</row>
    <row r="156" spans="1:23" s="20" customFormat="1" ht="12.75" outlineLevel="1" x14ac:dyDescent="0.2">
      <c r="A156" s="220" t="s">
        <v>602</v>
      </c>
      <c r="B156" s="378" t="s">
        <v>175</v>
      </c>
      <c r="C156" s="384" t="s">
        <v>595</v>
      </c>
      <c r="D156" s="94" t="s">
        <v>596</v>
      </c>
      <c r="E156" s="83" t="s">
        <v>23</v>
      </c>
      <c r="F156" s="208">
        <v>48</v>
      </c>
      <c r="G156" s="558"/>
      <c r="H156" s="385">
        <f t="shared" si="25"/>
        <v>0</v>
      </c>
      <c r="I156" s="80" t="e">
        <f>H156/$G$563</f>
        <v>#DIV/0!</v>
      </c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</row>
    <row r="157" spans="1:23" s="20" customFormat="1" ht="26.25" outlineLevel="1" thickBot="1" x14ac:dyDescent="0.25">
      <c r="A157" s="220" t="s">
        <v>1432</v>
      </c>
      <c r="B157" s="378" t="s">
        <v>175</v>
      </c>
      <c r="C157" s="384" t="s">
        <v>597</v>
      </c>
      <c r="D157" s="94" t="s">
        <v>598</v>
      </c>
      <c r="E157" s="83" t="s">
        <v>162</v>
      </c>
      <c r="F157" s="208">
        <v>46.8</v>
      </c>
      <c r="G157" s="558"/>
      <c r="H157" s="385">
        <f t="shared" si="25"/>
        <v>0</v>
      </c>
      <c r="I157" s="80" t="e">
        <f>H157/$G$563</f>
        <v>#DIV/0!</v>
      </c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</row>
    <row r="158" spans="1:23" ht="15.75" outlineLevel="1" thickBot="1" x14ac:dyDescent="0.25">
      <c r="A158" s="272">
        <v>7</v>
      </c>
      <c r="B158" s="273"/>
      <c r="C158" s="86"/>
      <c r="D158" s="56" t="s">
        <v>270</v>
      </c>
      <c r="E158" s="271">
        <f>SUM(E159,E173)</f>
        <v>0</v>
      </c>
      <c r="F158" s="271"/>
      <c r="G158" s="271"/>
      <c r="H158" s="271"/>
      <c r="I158" s="57" t="e">
        <f>E158/$G$563</f>
        <v>#DIV/0!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s="20" customFormat="1" ht="12.75" outlineLevel="1" x14ac:dyDescent="0.2">
      <c r="A159" s="215" t="s">
        <v>68</v>
      </c>
      <c r="B159" s="216"/>
      <c r="C159" s="87"/>
      <c r="D159" s="88" t="s">
        <v>1532</v>
      </c>
      <c r="E159" s="266">
        <f>SUM(H160:H172)</f>
        <v>0</v>
      </c>
      <c r="F159" s="267"/>
      <c r="G159" s="267"/>
      <c r="H159" s="216"/>
      <c r="I159" s="60" t="e">
        <f>E159/$G$563</f>
        <v>#DIV/0!</v>
      </c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</row>
    <row r="160" spans="1:23" s="20" customFormat="1" ht="38.25" outlineLevel="1" x14ac:dyDescent="0.2">
      <c r="A160" s="61" t="s">
        <v>69</v>
      </c>
      <c r="B160" s="97" t="s">
        <v>175</v>
      </c>
      <c r="C160" s="98" t="s">
        <v>586</v>
      </c>
      <c r="D160" s="63" t="s">
        <v>587</v>
      </c>
      <c r="E160" s="64" t="s">
        <v>151</v>
      </c>
      <c r="F160" s="208">
        <v>56397.97</v>
      </c>
      <c r="G160" s="558"/>
      <c r="H160" s="64">
        <f t="shared" ref="H160:H179" si="27">ROUND(G160*F160,2)</f>
        <v>0</v>
      </c>
      <c r="I160" s="65" t="e">
        <f t="shared" ref="I160:I172" si="28">H160/$G$563</f>
        <v>#DIV/0!</v>
      </c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</row>
    <row r="161" spans="1:23" s="20" customFormat="1" ht="12.75" outlineLevel="1" x14ac:dyDescent="0.2">
      <c r="A161" s="61" t="s">
        <v>70</v>
      </c>
      <c r="B161" s="98" t="s">
        <v>175</v>
      </c>
      <c r="C161" s="74" t="s">
        <v>590</v>
      </c>
      <c r="D161" s="63" t="s">
        <v>591</v>
      </c>
      <c r="E161" s="64" t="s">
        <v>162</v>
      </c>
      <c r="F161" s="208">
        <v>5010.96</v>
      </c>
      <c r="G161" s="558"/>
      <c r="H161" s="64">
        <f t="shared" si="27"/>
        <v>0</v>
      </c>
      <c r="I161" s="69" t="e">
        <f t="shared" si="28"/>
        <v>#DIV/0!</v>
      </c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</row>
    <row r="162" spans="1:23" s="20" customFormat="1" ht="12.75" outlineLevel="1" x14ac:dyDescent="0.2">
      <c r="A162" s="61" t="s">
        <v>628</v>
      </c>
      <c r="B162" s="98" t="s">
        <v>175</v>
      </c>
      <c r="C162" s="74" t="s">
        <v>603</v>
      </c>
      <c r="D162" s="63" t="s">
        <v>604</v>
      </c>
      <c r="E162" s="64" t="s">
        <v>203</v>
      </c>
      <c r="F162" s="208">
        <v>551.32000000000005</v>
      </c>
      <c r="G162" s="558"/>
      <c r="H162" s="64">
        <f t="shared" si="27"/>
        <v>0</v>
      </c>
      <c r="I162" s="69" t="e">
        <f t="shared" si="28"/>
        <v>#DIV/0!</v>
      </c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</row>
    <row r="163" spans="1:23" s="20" customFormat="1" ht="25.5" outlineLevel="1" x14ac:dyDescent="0.2">
      <c r="A163" s="61" t="s">
        <v>629</v>
      </c>
      <c r="B163" s="98" t="s">
        <v>175</v>
      </c>
      <c r="C163" s="97" t="s">
        <v>317</v>
      </c>
      <c r="D163" s="63" t="s">
        <v>318</v>
      </c>
      <c r="E163" s="64" t="s">
        <v>162</v>
      </c>
      <c r="F163" s="208">
        <v>2466.29</v>
      </c>
      <c r="G163" s="558"/>
      <c r="H163" s="64">
        <f t="shared" si="27"/>
        <v>0</v>
      </c>
      <c r="I163" s="69" t="e">
        <f t="shared" si="28"/>
        <v>#DIV/0!</v>
      </c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</row>
    <row r="164" spans="1:23" s="20" customFormat="1" ht="25.5" outlineLevel="1" x14ac:dyDescent="0.2">
      <c r="A164" s="61" t="s">
        <v>630</v>
      </c>
      <c r="B164" s="98" t="s">
        <v>177</v>
      </c>
      <c r="C164" s="97">
        <v>60250</v>
      </c>
      <c r="D164" s="63" t="s">
        <v>605</v>
      </c>
      <c r="E164" s="64" t="s">
        <v>162</v>
      </c>
      <c r="F164" s="208">
        <v>584.85</v>
      </c>
      <c r="G164" s="558"/>
      <c r="H164" s="64">
        <f t="shared" si="27"/>
        <v>0</v>
      </c>
      <c r="I164" s="69" t="e">
        <f t="shared" si="28"/>
        <v>#DIV/0!</v>
      </c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</row>
    <row r="165" spans="1:23" s="20" customFormat="1" ht="12.75" outlineLevel="1" x14ac:dyDescent="0.2">
      <c r="A165" s="61" t="s">
        <v>631</v>
      </c>
      <c r="B165" s="98" t="s">
        <v>174</v>
      </c>
      <c r="C165" s="97" t="s">
        <v>606</v>
      </c>
      <c r="D165" s="63" t="s">
        <v>607</v>
      </c>
      <c r="E165" s="64" t="s">
        <v>162</v>
      </c>
      <c r="F165" s="208">
        <v>29.09</v>
      </c>
      <c r="G165" s="558"/>
      <c r="H165" s="64">
        <f t="shared" si="27"/>
        <v>0</v>
      </c>
      <c r="I165" s="69" t="e">
        <f t="shared" si="28"/>
        <v>#DIV/0!</v>
      </c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</row>
    <row r="166" spans="1:23" s="20" customFormat="1" ht="25.5" outlineLevel="1" x14ac:dyDescent="0.2">
      <c r="A166" s="61" t="s">
        <v>632</v>
      </c>
      <c r="B166" s="98" t="s">
        <v>175</v>
      </c>
      <c r="C166" s="97" t="s">
        <v>588</v>
      </c>
      <c r="D166" s="63" t="s">
        <v>589</v>
      </c>
      <c r="E166" s="64" t="s">
        <v>162</v>
      </c>
      <c r="F166" s="208">
        <v>237.3</v>
      </c>
      <c r="G166" s="558"/>
      <c r="H166" s="64">
        <f t="shared" si="27"/>
        <v>0</v>
      </c>
      <c r="I166" s="69" t="e">
        <f t="shared" si="28"/>
        <v>#DIV/0!</v>
      </c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</row>
    <row r="167" spans="1:23" s="20" customFormat="1" ht="12.75" outlineLevel="1" x14ac:dyDescent="0.2">
      <c r="A167" s="61" t="s">
        <v>633</v>
      </c>
      <c r="B167" s="98" t="s">
        <v>175</v>
      </c>
      <c r="C167" s="97" t="s">
        <v>608</v>
      </c>
      <c r="D167" s="63" t="s">
        <v>609</v>
      </c>
      <c r="E167" s="64" t="s">
        <v>203</v>
      </c>
      <c r="F167" s="208">
        <v>277.20999999999998</v>
      </c>
      <c r="G167" s="558"/>
      <c r="H167" s="64">
        <f t="shared" si="27"/>
        <v>0</v>
      </c>
      <c r="I167" s="69" t="e">
        <f t="shared" si="28"/>
        <v>#DIV/0!</v>
      </c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</row>
    <row r="168" spans="1:23" s="20" customFormat="1" ht="12.75" outlineLevel="1" x14ac:dyDescent="0.2">
      <c r="A168" s="61" t="s">
        <v>634</v>
      </c>
      <c r="B168" s="98" t="s">
        <v>175</v>
      </c>
      <c r="C168" s="97" t="s">
        <v>610</v>
      </c>
      <c r="D168" s="63" t="s">
        <v>611</v>
      </c>
      <c r="E168" s="64" t="s">
        <v>203</v>
      </c>
      <c r="F168" s="208">
        <v>277.20999999999998</v>
      </c>
      <c r="G168" s="558"/>
      <c r="H168" s="64">
        <f t="shared" si="27"/>
        <v>0</v>
      </c>
      <c r="I168" s="69" t="e">
        <f t="shared" si="28"/>
        <v>#DIV/0!</v>
      </c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</row>
    <row r="169" spans="1:23" s="20" customFormat="1" ht="12.75" outlineLevel="1" x14ac:dyDescent="0.2">
      <c r="A169" s="61" t="s">
        <v>635</v>
      </c>
      <c r="B169" s="98" t="s">
        <v>175</v>
      </c>
      <c r="C169" s="97" t="s">
        <v>612</v>
      </c>
      <c r="D169" s="63" t="s">
        <v>613</v>
      </c>
      <c r="E169" s="64" t="s">
        <v>203</v>
      </c>
      <c r="F169" s="208">
        <v>277.20999999999998</v>
      </c>
      <c r="G169" s="558"/>
      <c r="H169" s="64">
        <f t="shared" si="27"/>
        <v>0</v>
      </c>
      <c r="I169" s="69" t="e">
        <f t="shared" si="28"/>
        <v>#DIV/0!</v>
      </c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</row>
    <row r="170" spans="1:23" s="20" customFormat="1" ht="12.75" outlineLevel="1" x14ac:dyDescent="0.2">
      <c r="A170" s="61" t="s">
        <v>636</v>
      </c>
      <c r="B170" s="98" t="s">
        <v>175</v>
      </c>
      <c r="C170" s="97" t="s">
        <v>614</v>
      </c>
      <c r="D170" s="63" t="s">
        <v>615</v>
      </c>
      <c r="E170" s="64" t="s">
        <v>203</v>
      </c>
      <c r="F170" s="208">
        <v>568.65</v>
      </c>
      <c r="G170" s="558"/>
      <c r="H170" s="64">
        <f t="shared" si="27"/>
        <v>0</v>
      </c>
      <c r="I170" s="69" t="e">
        <f t="shared" si="28"/>
        <v>#DIV/0!</v>
      </c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</row>
    <row r="171" spans="1:23" s="20" customFormat="1" ht="25.5" outlineLevel="1" x14ac:dyDescent="0.2">
      <c r="A171" s="61" t="s">
        <v>637</v>
      </c>
      <c r="B171" s="97" t="s">
        <v>175</v>
      </c>
      <c r="C171" s="98" t="s">
        <v>616</v>
      </c>
      <c r="D171" s="63" t="s">
        <v>617</v>
      </c>
      <c r="E171" s="64" t="s">
        <v>203</v>
      </c>
      <c r="F171" s="208">
        <v>86.65</v>
      </c>
      <c r="G171" s="558"/>
      <c r="H171" s="64">
        <f t="shared" si="27"/>
        <v>0</v>
      </c>
      <c r="I171" s="69" t="e">
        <f t="shared" si="28"/>
        <v>#DIV/0!</v>
      </c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</row>
    <row r="172" spans="1:23" s="20" customFormat="1" ht="25.5" outlineLevel="1" x14ac:dyDescent="0.2">
      <c r="A172" s="109" t="s">
        <v>638</v>
      </c>
      <c r="B172" s="242" t="s">
        <v>175</v>
      </c>
      <c r="C172" s="246" t="s">
        <v>606</v>
      </c>
      <c r="D172" s="247" t="s">
        <v>1538</v>
      </c>
      <c r="E172" s="248" t="s">
        <v>162</v>
      </c>
      <c r="F172" s="249">
        <v>29</v>
      </c>
      <c r="G172" s="566"/>
      <c r="H172" s="248">
        <f t="shared" si="27"/>
        <v>0</v>
      </c>
      <c r="I172" s="250" t="e">
        <f t="shared" si="28"/>
        <v>#DIV/0!</v>
      </c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</row>
    <row r="173" spans="1:23" s="20" customFormat="1" ht="12.75" outlineLevel="1" x14ac:dyDescent="0.2">
      <c r="A173" s="244" t="s">
        <v>639</v>
      </c>
      <c r="B173" s="216"/>
      <c r="C173" s="87"/>
      <c r="D173" s="88" t="s">
        <v>269</v>
      </c>
      <c r="E173" s="266">
        <f>SUM(H174:H179)</f>
        <v>0</v>
      </c>
      <c r="F173" s="267"/>
      <c r="G173" s="267"/>
      <c r="H173" s="216"/>
      <c r="I173" s="60" t="e">
        <f>E173/$G$563</f>
        <v>#DIV/0!</v>
      </c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</row>
    <row r="174" spans="1:23" s="20" customFormat="1" ht="12.75" outlineLevel="1" x14ac:dyDescent="0.2">
      <c r="A174" s="61" t="s">
        <v>599</v>
      </c>
      <c r="B174" s="224" t="s">
        <v>175</v>
      </c>
      <c r="C174" s="223" t="s">
        <v>413</v>
      </c>
      <c r="D174" s="225" t="s">
        <v>414</v>
      </c>
      <c r="E174" s="226" t="s">
        <v>162</v>
      </c>
      <c r="F174" s="208">
        <v>716.71</v>
      </c>
      <c r="G174" s="558"/>
      <c r="H174" s="64">
        <f t="shared" si="27"/>
        <v>0</v>
      </c>
      <c r="I174" s="69" t="e">
        <f>H174/$G$563</f>
        <v>#DIV/0!</v>
      </c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</row>
    <row r="175" spans="1:23" s="20" customFormat="1" ht="12.75" outlineLevel="1" x14ac:dyDescent="0.2">
      <c r="A175" s="61" t="s">
        <v>1433</v>
      </c>
      <c r="B175" s="235" t="s">
        <v>175</v>
      </c>
      <c r="C175" s="232" t="s">
        <v>457</v>
      </c>
      <c r="D175" s="236" t="s">
        <v>458</v>
      </c>
      <c r="E175" s="237" t="s">
        <v>162</v>
      </c>
      <c r="F175" s="208">
        <v>37.75</v>
      </c>
      <c r="G175" s="558"/>
      <c r="H175" s="64">
        <f t="shared" si="27"/>
        <v>0</v>
      </c>
      <c r="I175" s="69" t="e">
        <f t="shared" ref="I175:I179" si="29">H175/$G$563</f>
        <v>#DIV/0!</v>
      </c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</row>
    <row r="176" spans="1:23" s="20" customFormat="1" ht="12.75" outlineLevel="1" x14ac:dyDescent="0.2">
      <c r="A176" s="61" t="s">
        <v>1434</v>
      </c>
      <c r="B176" s="235" t="s">
        <v>175</v>
      </c>
      <c r="C176" s="232" t="s">
        <v>618</v>
      </c>
      <c r="D176" s="236" t="s">
        <v>619</v>
      </c>
      <c r="E176" s="237" t="s">
        <v>162</v>
      </c>
      <c r="F176" s="208">
        <v>61.03</v>
      </c>
      <c r="G176" s="558"/>
      <c r="H176" s="64">
        <f t="shared" si="27"/>
        <v>0</v>
      </c>
      <c r="I176" s="69" t="e">
        <f t="shared" si="29"/>
        <v>#DIV/0!</v>
      </c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</row>
    <row r="177" spans="1:23" s="20" customFormat="1" ht="12.75" outlineLevel="1" x14ac:dyDescent="0.2">
      <c r="A177" s="61" t="s">
        <v>1435</v>
      </c>
      <c r="B177" s="235" t="s">
        <v>174</v>
      </c>
      <c r="C177" s="232" t="s">
        <v>620</v>
      </c>
      <c r="D177" s="236" t="s">
        <v>621</v>
      </c>
      <c r="E177" s="237" t="s">
        <v>150</v>
      </c>
      <c r="F177" s="208">
        <v>312.67</v>
      </c>
      <c r="G177" s="558"/>
      <c r="H177" s="64">
        <f t="shared" si="27"/>
        <v>0</v>
      </c>
      <c r="I177" s="69" t="e">
        <f t="shared" si="29"/>
        <v>#DIV/0!</v>
      </c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</row>
    <row r="178" spans="1:23" s="20" customFormat="1" ht="38.25" outlineLevel="1" x14ac:dyDescent="0.2">
      <c r="A178" s="61" t="s">
        <v>1436</v>
      </c>
      <c r="B178" s="228" t="s">
        <v>175</v>
      </c>
      <c r="C178" s="227" t="s">
        <v>622</v>
      </c>
      <c r="D178" s="229" t="s">
        <v>623</v>
      </c>
      <c r="E178" s="230" t="s">
        <v>162</v>
      </c>
      <c r="F178" s="208">
        <v>684.81</v>
      </c>
      <c r="G178" s="558"/>
      <c r="H178" s="64">
        <f t="shared" si="27"/>
        <v>0</v>
      </c>
      <c r="I178" s="69" t="e">
        <f t="shared" si="29"/>
        <v>#DIV/0!</v>
      </c>
      <c r="J178" s="19"/>
      <c r="K178" s="305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</row>
    <row r="179" spans="1:23" s="20" customFormat="1" ht="39" outlineLevel="1" thickBot="1" x14ac:dyDescent="0.25">
      <c r="A179" s="61" t="s">
        <v>1437</v>
      </c>
      <c r="B179" s="228" t="s">
        <v>175</v>
      </c>
      <c r="C179" s="227" t="s">
        <v>624</v>
      </c>
      <c r="D179" s="229" t="s">
        <v>625</v>
      </c>
      <c r="E179" s="230" t="s">
        <v>162</v>
      </c>
      <c r="F179" s="208">
        <v>442.16</v>
      </c>
      <c r="G179" s="558"/>
      <c r="H179" s="64">
        <f t="shared" si="27"/>
        <v>0</v>
      </c>
      <c r="I179" s="69" t="e">
        <f t="shared" si="29"/>
        <v>#DIV/0!</v>
      </c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</row>
    <row r="180" spans="1:23" s="20" customFormat="1" ht="15.75" thickBot="1" x14ac:dyDescent="0.25">
      <c r="A180" s="272">
        <v>8</v>
      </c>
      <c r="B180" s="273"/>
      <c r="C180" s="86"/>
      <c r="D180" s="56" t="s">
        <v>640</v>
      </c>
      <c r="E180" s="271">
        <f>SUM(E181,E188,E211,E230,E242,E255,E258,E266,E274)</f>
        <v>0</v>
      </c>
      <c r="F180" s="271"/>
      <c r="G180" s="271"/>
      <c r="H180" s="271"/>
      <c r="I180" s="57" t="e">
        <f>E180/$G$563</f>
        <v>#DIV/0!</v>
      </c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</row>
    <row r="181" spans="1:23" s="20" customFormat="1" ht="12.75" outlineLevel="1" x14ac:dyDescent="0.2">
      <c r="A181" s="215" t="s">
        <v>71</v>
      </c>
      <c r="B181" s="216"/>
      <c r="C181" s="87"/>
      <c r="D181" s="88" t="s">
        <v>641</v>
      </c>
      <c r="E181" s="266">
        <f>SUM(H182:H187)</f>
        <v>0</v>
      </c>
      <c r="F181" s="267"/>
      <c r="G181" s="267"/>
      <c r="H181" s="216"/>
      <c r="I181" s="89" t="e">
        <f>E181/$G$563</f>
        <v>#DIV/0!</v>
      </c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</row>
    <row r="182" spans="1:23" s="20" customFormat="1" ht="12.75" outlineLevel="1" x14ac:dyDescent="0.2">
      <c r="A182" s="61" t="s">
        <v>72</v>
      </c>
      <c r="B182" s="428" t="s">
        <v>175</v>
      </c>
      <c r="C182" s="223" t="s">
        <v>319</v>
      </c>
      <c r="D182" s="225" t="s">
        <v>320</v>
      </c>
      <c r="E182" s="226" t="s">
        <v>23</v>
      </c>
      <c r="F182" s="208">
        <v>1</v>
      </c>
      <c r="G182" s="558"/>
      <c r="H182" s="64">
        <f t="shared" ref="H182:H187" si="30">ROUND(G182*F182,2)</f>
        <v>0</v>
      </c>
      <c r="I182" s="69" t="e">
        <f>H182/$G$563</f>
        <v>#DIV/0!</v>
      </c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</row>
    <row r="183" spans="1:23" s="20" customFormat="1" ht="12.75" outlineLevel="1" x14ac:dyDescent="0.2">
      <c r="A183" s="61" t="s">
        <v>73</v>
      </c>
      <c r="B183" s="429" t="s">
        <v>175</v>
      </c>
      <c r="C183" s="232" t="s">
        <v>642</v>
      </c>
      <c r="D183" s="225" t="s">
        <v>643</v>
      </c>
      <c r="E183" s="226" t="s">
        <v>203</v>
      </c>
      <c r="F183" s="208">
        <v>54.27</v>
      </c>
      <c r="G183" s="558"/>
      <c r="H183" s="64">
        <f t="shared" si="30"/>
        <v>0</v>
      </c>
      <c r="I183" s="69" t="e">
        <f t="shared" ref="I183:I187" si="31">H183/$G$563</f>
        <v>#DIV/0!</v>
      </c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</row>
    <row r="184" spans="1:23" s="20" customFormat="1" ht="12.75" outlineLevel="1" x14ac:dyDescent="0.2">
      <c r="A184" s="61" t="s">
        <v>74</v>
      </c>
      <c r="B184" s="224" t="s">
        <v>175</v>
      </c>
      <c r="C184" s="223" t="s">
        <v>644</v>
      </c>
      <c r="D184" s="225" t="s">
        <v>645</v>
      </c>
      <c r="E184" s="226" t="s">
        <v>203</v>
      </c>
      <c r="F184" s="208">
        <v>54.27</v>
      </c>
      <c r="G184" s="558"/>
      <c r="H184" s="64">
        <f t="shared" si="30"/>
        <v>0</v>
      </c>
      <c r="I184" s="69" t="e">
        <f t="shared" si="31"/>
        <v>#DIV/0!</v>
      </c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</row>
    <row r="185" spans="1:23" s="20" customFormat="1" ht="12.75" outlineLevel="1" x14ac:dyDescent="0.2">
      <c r="A185" s="61" t="s">
        <v>75</v>
      </c>
      <c r="B185" s="224" t="s">
        <v>175</v>
      </c>
      <c r="C185" s="223" t="s">
        <v>646</v>
      </c>
      <c r="D185" s="225" t="s">
        <v>647</v>
      </c>
      <c r="E185" s="226" t="s">
        <v>203</v>
      </c>
      <c r="F185" s="208">
        <v>54.27</v>
      </c>
      <c r="G185" s="558"/>
      <c r="H185" s="64">
        <f t="shared" si="30"/>
        <v>0</v>
      </c>
      <c r="I185" s="69" t="e">
        <f t="shared" si="31"/>
        <v>#DIV/0!</v>
      </c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</row>
    <row r="186" spans="1:23" s="20" customFormat="1" ht="12.75" outlineLevel="1" x14ac:dyDescent="0.2">
      <c r="A186" s="61" t="s">
        <v>76</v>
      </c>
      <c r="B186" s="224" t="s">
        <v>175</v>
      </c>
      <c r="C186" s="223" t="s">
        <v>648</v>
      </c>
      <c r="D186" s="225" t="s">
        <v>649</v>
      </c>
      <c r="E186" s="226" t="s">
        <v>23</v>
      </c>
      <c r="F186" s="208">
        <v>3</v>
      </c>
      <c r="G186" s="558"/>
      <c r="H186" s="64">
        <f t="shared" si="30"/>
        <v>0</v>
      </c>
      <c r="I186" s="69" t="e">
        <f t="shared" si="31"/>
        <v>#DIV/0!</v>
      </c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</row>
    <row r="187" spans="1:23" s="20" customFormat="1" ht="25.5" outlineLevel="1" x14ac:dyDescent="0.2">
      <c r="A187" s="251" t="s">
        <v>181</v>
      </c>
      <c r="B187" s="430" t="s">
        <v>175</v>
      </c>
      <c r="C187" s="431" t="s">
        <v>346</v>
      </c>
      <c r="D187" s="432" t="s">
        <v>650</v>
      </c>
      <c r="E187" s="270" t="s">
        <v>23</v>
      </c>
      <c r="F187" s="249">
        <v>3</v>
      </c>
      <c r="G187" s="567"/>
      <c r="H187" s="255">
        <f t="shared" si="30"/>
        <v>0</v>
      </c>
      <c r="I187" s="250" t="e">
        <f t="shared" si="31"/>
        <v>#DIV/0!</v>
      </c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</row>
    <row r="188" spans="1:23" s="20" customFormat="1" ht="12.75" outlineLevel="1" x14ac:dyDescent="0.2">
      <c r="A188" s="215" t="s">
        <v>77</v>
      </c>
      <c r="B188" s="216"/>
      <c r="C188" s="87"/>
      <c r="D188" s="88" t="s">
        <v>651</v>
      </c>
      <c r="E188" s="266">
        <f>SUM(H189:H210)</f>
        <v>0</v>
      </c>
      <c r="F188" s="267"/>
      <c r="G188" s="267"/>
      <c r="H188" s="216"/>
      <c r="I188" s="89" t="e">
        <f>E188/$G$563</f>
        <v>#DIV/0!</v>
      </c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</row>
    <row r="189" spans="1:23" s="20" customFormat="1" ht="12.75" outlineLevel="1" x14ac:dyDescent="0.2">
      <c r="A189" s="61" t="s">
        <v>78</v>
      </c>
      <c r="B189" s="224" t="s">
        <v>175</v>
      </c>
      <c r="C189" s="223" t="s">
        <v>652</v>
      </c>
      <c r="D189" s="225" t="s">
        <v>653</v>
      </c>
      <c r="E189" s="226" t="s">
        <v>23</v>
      </c>
      <c r="F189" s="208">
        <v>1</v>
      </c>
      <c r="G189" s="558"/>
      <c r="H189" s="64">
        <f t="shared" ref="H189:H210" si="32">ROUND(G189*F189,2)</f>
        <v>0</v>
      </c>
      <c r="I189" s="69" t="e">
        <f>H189/$G$563</f>
        <v>#DIV/0!</v>
      </c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</row>
    <row r="190" spans="1:23" s="20" customFormat="1" ht="12.75" outlineLevel="1" x14ac:dyDescent="0.2">
      <c r="A190" s="61" t="s">
        <v>79</v>
      </c>
      <c r="B190" s="228" t="s">
        <v>175</v>
      </c>
      <c r="C190" s="227" t="s">
        <v>654</v>
      </c>
      <c r="D190" s="229" t="s">
        <v>655</v>
      </c>
      <c r="E190" s="230" t="s">
        <v>203</v>
      </c>
      <c r="F190" s="239">
        <v>703</v>
      </c>
      <c r="G190" s="558"/>
      <c r="H190" s="64">
        <f t="shared" si="32"/>
        <v>0</v>
      </c>
      <c r="I190" s="69" t="e">
        <f t="shared" ref="I190:I210" si="33">H190/$G$563</f>
        <v>#DIV/0!</v>
      </c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</row>
    <row r="191" spans="1:23" s="20" customFormat="1" ht="12.75" outlineLevel="1" x14ac:dyDescent="0.2">
      <c r="A191" s="433" t="s">
        <v>80</v>
      </c>
      <c r="B191" s="434" t="s">
        <v>175</v>
      </c>
      <c r="C191" s="227" t="s">
        <v>656</v>
      </c>
      <c r="D191" s="229" t="s">
        <v>657</v>
      </c>
      <c r="E191" s="435" t="s">
        <v>203</v>
      </c>
      <c r="F191" s="438">
        <v>427</v>
      </c>
      <c r="G191" s="558"/>
      <c r="H191" s="64">
        <f t="shared" si="32"/>
        <v>0</v>
      </c>
      <c r="I191" s="69" t="e">
        <f t="shared" si="33"/>
        <v>#DIV/0!</v>
      </c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</row>
    <row r="192" spans="1:23" s="20" customFormat="1" ht="12.75" outlineLevel="1" x14ac:dyDescent="0.2">
      <c r="A192" s="61" t="s">
        <v>81</v>
      </c>
      <c r="B192" s="228" t="s">
        <v>175</v>
      </c>
      <c r="C192" s="227" t="s">
        <v>658</v>
      </c>
      <c r="D192" s="229" t="s">
        <v>659</v>
      </c>
      <c r="E192" s="230" t="s">
        <v>203</v>
      </c>
      <c r="F192" s="208">
        <v>155</v>
      </c>
      <c r="G192" s="558"/>
      <c r="H192" s="64">
        <f t="shared" si="32"/>
        <v>0</v>
      </c>
      <c r="I192" s="69" t="e">
        <f t="shared" si="33"/>
        <v>#DIV/0!</v>
      </c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</row>
    <row r="193" spans="1:23" s="20" customFormat="1" ht="12.75" outlineLevel="1" x14ac:dyDescent="0.2">
      <c r="A193" s="61" t="s">
        <v>1438</v>
      </c>
      <c r="B193" s="228" t="s">
        <v>175</v>
      </c>
      <c r="C193" s="227" t="s">
        <v>660</v>
      </c>
      <c r="D193" s="229" t="s">
        <v>661</v>
      </c>
      <c r="E193" s="230" t="s">
        <v>203</v>
      </c>
      <c r="F193" s="208">
        <v>261</v>
      </c>
      <c r="G193" s="558"/>
      <c r="H193" s="64">
        <f t="shared" si="32"/>
        <v>0</v>
      </c>
      <c r="I193" s="69" t="e">
        <f t="shared" si="33"/>
        <v>#DIV/0!</v>
      </c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</row>
    <row r="194" spans="1:23" s="20" customFormat="1" ht="12.75" outlineLevel="1" x14ac:dyDescent="0.2">
      <c r="A194" s="61" t="s">
        <v>1439</v>
      </c>
      <c r="B194" s="228" t="s">
        <v>175</v>
      </c>
      <c r="C194" s="227" t="s">
        <v>662</v>
      </c>
      <c r="D194" s="229" t="s">
        <v>663</v>
      </c>
      <c r="E194" s="230" t="s">
        <v>203</v>
      </c>
      <c r="F194" s="208">
        <v>51</v>
      </c>
      <c r="G194" s="558"/>
      <c r="H194" s="64">
        <f t="shared" si="32"/>
        <v>0</v>
      </c>
      <c r="I194" s="69" t="e">
        <f t="shared" si="33"/>
        <v>#DIV/0!</v>
      </c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</row>
    <row r="195" spans="1:23" s="20" customFormat="1" ht="12.75" outlineLevel="1" x14ac:dyDescent="0.2">
      <c r="A195" s="61" t="s">
        <v>1440</v>
      </c>
      <c r="B195" s="228" t="s">
        <v>175</v>
      </c>
      <c r="C195" s="227" t="s">
        <v>664</v>
      </c>
      <c r="D195" s="229" t="s">
        <v>665</v>
      </c>
      <c r="E195" s="230" t="s">
        <v>203</v>
      </c>
      <c r="F195" s="208">
        <v>42</v>
      </c>
      <c r="G195" s="558"/>
      <c r="H195" s="64">
        <f t="shared" si="32"/>
        <v>0</v>
      </c>
      <c r="I195" s="69" t="e">
        <f t="shared" si="33"/>
        <v>#DIV/0!</v>
      </c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</row>
    <row r="196" spans="1:23" s="20" customFormat="1" ht="12.75" outlineLevel="1" x14ac:dyDescent="0.2">
      <c r="A196" s="61" t="s">
        <v>1441</v>
      </c>
      <c r="B196" s="228" t="s">
        <v>175</v>
      </c>
      <c r="C196" s="227" t="s">
        <v>666</v>
      </c>
      <c r="D196" s="229" t="s">
        <v>667</v>
      </c>
      <c r="E196" s="230" t="s">
        <v>203</v>
      </c>
      <c r="F196" s="208">
        <v>121</v>
      </c>
      <c r="G196" s="558"/>
      <c r="H196" s="64">
        <f t="shared" si="32"/>
        <v>0</v>
      </c>
      <c r="I196" s="69" t="e">
        <f t="shared" si="33"/>
        <v>#DIV/0!</v>
      </c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</row>
    <row r="197" spans="1:23" s="20" customFormat="1" ht="12.75" outlineLevel="1" x14ac:dyDescent="0.2">
      <c r="A197" s="61" t="s">
        <v>1442</v>
      </c>
      <c r="B197" s="228" t="s">
        <v>175</v>
      </c>
      <c r="C197" s="227" t="s">
        <v>668</v>
      </c>
      <c r="D197" s="229" t="s">
        <v>669</v>
      </c>
      <c r="E197" s="230" t="s">
        <v>23</v>
      </c>
      <c r="F197" s="208">
        <v>16</v>
      </c>
      <c r="G197" s="558"/>
      <c r="H197" s="64">
        <f t="shared" si="32"/>
        <v>0</v>
      </c>
      <c r="I197" s="69" t="e">
        <f t="shared" si="33"/>
        <v>#DIV/0!</v>
      </c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</row>
    <row r="198" spans="1:23" s="20" customFormat="1" ht="12.75" outlineLevel="1" x14ac:dyDescent="0.2">
      <c r="A198" s="61" t="s">
        <v>1443</v>
      </c>
      <c r="B198" s="228" t="s">
        <v>175</v>
      </c>
      <c r="C198" s="227" t="s">
        <v>670</v>
      </c>
      <c r="D198" s="229" t="s">
        <v>671</v>
      </c>
      <c r="E198" s="230" t="s">
        <v>23</v>
      </c>
      <c r="F198" s="208">
        <v>78</v>
      </c>
      <c r="G198" s="558"/>
      <c r="H198" s="64">
        <f t="shared" si="32"/>
        <v>0</v>
      </c>
      <c r="I198" s="69" t="e">
        <f t="shared" si="33"/>
        <v>#DIV/0!</v>
      </c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</row>
    <row r="199" spans="1:23" s="20" customFormat="1" ht="12.75" outlineLevel="1" x14ac:dyDescent="0.2">
      <c r="A199" s="61" t="s">
        <v>1444</v>
      </c>
      <c r="B199" s="228" t="s">
        <v>175</v>
      </c>
      <c r="C199" s="227" t="s">
        <v>672</v>
      </c>
      <c r="D199" s="229" t="s">
        <v>673</v>
      </c>
      <c r="E199" s="230" t="s">
        <v>23</v>
      </c>
      <c r="F199" s="208">
        <v>8</v>
      </c>
      <c r="G199" s="558"/>
      <c r="H199" s="64">
        <f t="shared" si="32"/>
        <v>0</v>
      </c>
      <c r="I199" s="69" t="e">
        <f t="shared" si="33"/>
        <v>#DIV/0!</v>
      </c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</row>
    <row r="200" spans="1:23" s="20" customFormat="1" ht="12.75" outlineLevel="1" x14ac:dyDescent="0.2">
      <c r="A200" s="61" t="s">
        <v>1445</v>
      </c>
      <c r="B200" s="228" t="s">
        <v>175</v>
      </c>
      <c r="C200" s="227" t="s">
        <v>674</v>
      </c>
      <c r="D200" s="229" t="s">
        <v>675</v>
      </c>
      <c r="E200" s="230" t="s">
        <v>23</v>
      </c>
      <c r="F200" s="208">
        <v>29</v>
      </c>
      <c r="G200" s="558"/>
      <c r="H200" s="64">
        <f t="shared" si="32"/>
        <v>0</v>
      </c>
      <c r="I200" s="69" t="e">
        <f t="shared" si="33"/>
        <v>#DIV/0!</v>
      </c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</row>
    <row r="201" spans="1:23" s="20" customFormat="1" ht="12.75" outlineLevel="1" x14ac:dyDescent="0.2">
      <c r="A201" s="61" t="s">
        <v>1446</v>
      </c>
      <c r="B201" s="228" t="s">
        <v>175</v>
      </c>
      <c r="C201" s="227" t="s">
        <v>676</v>
      </c>
      <c r="D201" s="229" t="s">
        <v>677</v>
      </c>
      <c r="E201" s="230" t="s">
        <v>23</v>
      </c>
      <c r="F201" s="208">
        <v>47</v>
      </c>
      <c r="G201" s="558"/>
      <c r="H201" s="64">
        <f t="shared" si="32"/>
        <v>0</v>
      </c>
      <c r="I201" s="69" t="e">
        <f t="shared" si="33"/>
        <v>#DIV/0!</v>
      </c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</row>
    <row r="202" spans="1:23" s="20" customFormat="1" ht="12.75" outlineLevel="1" x14ac:dyDescent="0.2">
      <c r="A202" s="61" t="s">
        <v>1447</v>
      </c>
      <c r="B202" s="228" t="s">
        <v>175</v>
      </c>
      <c r="C202" s="227" t="s">
        <v>678</v>
      </c>
      <c r="D202" s="229" t="s">
        <v>679</v>
      </c>
      <c r="E202" s="230" t="s">
        <v>23</v>
      </c>
      <c r="F202" s="208">
        <v>3</v>
      </c>
      <c r="G202" s="558"/>
      <c r="H202" s="64">
        <f t="shared" si="32"/>
        <v>0</v>
      </c>
      <c r="I202" s="69" t="e">
        <f t="shared" si="33"/>
        <v>#DIV/0!</v>
      </c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</row>
    <row r="203" spans="1:23" s="20" customFormat="1" ht="25.5" outlineLevel="1" x14ac:dyDescent="0.2">
      <c r="A203" s="61" t="s">
        <v>1448</v>
      </c>
      <c r="B203" s="228" t="s">
        <v>175</v>
      </c>
      <c r="C203" s="227" t="s">
        <v>350</v>
      </c>
      <c r="D203" s="229" t="s">
        <v>351</v>
      </c>
      <c r="E203" s="230" t="s">
        <v>23</v>
      </c>
      <c r="F203" s="208">
        <v>67</v>
      </c>
      <c r="G203" s="558"/>
      <c r="H203" s="64">
        <f t="shared" si="32"/>
        <v>0</v>
      </c>
      <c r="I203" s="69" t="e">
        <f t="shared" si="33"/>
        <v>#DIV/0!</v>
      </c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</row>
    <row r="204" spans="1:23" s="20" customFormat="1" ht="12.75" outlineLevel="1" x14ac:dyDescent="0.2">
      <c r="A204" s="61" t="s">
        <v>1449</v>
      </c>
      <c r="B204" s="228" t="s">
        <v>175</v>
      </c>
      <c r="C204" s="227" t="s">
        <v>680</v>
      </c>
      <c r="D204" s="229" t="s">
        <v>681</v>
      </c>
      <c r="E204" s="230" t="s">
        <v>23</v>
      </c>
      <c r="F204" s="208">
        <v>2</v>
      </c>
      <c r="G204" s="558"/>
      <c r="H204" s="64">
        <f t="shared" si="32"/>
        <v>0</v>
      </c>
      <c r="I204" s="69" t="e">
        <f t="shared" si="33"/>
        <v>#DIV/0!</v>
      </c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</row>
    <row r="205" spans="1:23" s="20" customFormat="1" ht="12.75" outlineLevel="1" x14ac:dyDescent="0.2">
      <c r="A205" s="61" t="s">
        <v>1450</v>
      </c>
      <c r="B205" s="228" t="s">
        <v>175</v>
      </c>
      <c r="C205" s="227" t="s">
        <v>682</v>
      </c>
      <c r="D205" s="229" t="s">
        <v>683</v>
      </c>
      <c r="E205" s="230" t="s">
        <v>23</v>
      </c>
      <c r="F205" s="208">
        <v>2</v>
      </c>
      <c r="G205" s="558"/>
      <c r="H205" s="64">
        <f t="shared" si="32"/>
        <v>0</v>
      </c>
      <c r="I205" s="69" t="e">
        <f t="shared" si="33"/>
        <v>#DIV/0!</v>
      </c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</row>
    <row r="206" spans="1:23" s="20" customFormat="1" ht="12.75" outlineLevel="1" x14ac:dyDescent="0.2">
      <c r="A206" s="61" t="s">
        <v>1451</v>
      </c>
      <c r="B206" s="228" t="s">
        <v>175</v>
      </c>
      <c r="C206" s="227" t="s">
        <v>684</v>
      </c>
      <c r="D206" s="229" t="s">
        <v>685</v>
      </c>
      <c r="E206" s="230" t="s">
        <v>23</v>
      </c>
      <c r="F206" s="208">
        <v>2</v>
      </c>
      <c r="G206" s="558"/>
      <c r="H206" s="64">
        <f t="shared" si="32"/>
        <v>0</v>
      </c>
      <c r="I206" s="69" t="e">
        <f t="shared" si="33"/>
        <v>#DIV/0!</v>
      </c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</row>
    <row r="207" spans="1:23" s="20" customFormat="1" ht="12.75" outlineLevel="1" x14ac:dyDescent="0.2">
      <c r="A207" s="61" t="s">
        <v>1452</v>
      </c>
      <c r="B207" s="228" t="s">
        <v>175</v>
      </c>
      <c r="C207" s="227" t="s">
        <v>686</v>
      </c>
      <c r="D207" s="229" t="s">
        <v>687</v>
      </c>
      <c r="E207" s="230" t="s">
        <v>23</v>
      </c>
      <c r="F207" s="208">
        <v>2</v>
      </c>
      <c r="G207" s="558"/>
      <c r="H207" s="64">
        <f t="shared" si="32"/>
        <v>0</v>
      </c>
      <c r="I207" s="69" t="e">
        <f t="shared" si="33"/>
        <v>#DIV/0!</v>
      </c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</row>
    <row r="208" spans="1:23" s="20" customFormat="1" ht="12.75" outlineLevel="1" x14ac:dyDescent="0.2">
      <c r="A208" s="61" t="s">
        <v>1453</v>
      </c>
      <c r="B208" s="228" t="s">
        <v>175</v>
      </c>
      <c r="C208" s="227" t="s">
        <v>688</v>
      </c>
      <c r="D208" s="229" t="s">
        <v>689</v>
      </c>
      <c r="E208" s="230" t="s">
        <v>23</v>
      </c>
      <c r="F208" s="208">
        <v>2</v>
      </c>
      <c r="G208" s="558"/>
      <c r="H208" s="64">
        <f t="shared" si="32"/>
        <v>0</v>
      </c>
      <c r="I208" s="69" t="e">
        <f t="shared" si="33"/>
        <v>#DIV/0!</v>
      </c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</row>
    <row r="209" spans="1:23" s="20" customFormat="1" ht="12.75" outlineLevel="1" x14ac:dyDescent="0.2">
      <c r="A209" s="61" t="s">
        <v>1454</v>
      </c>
      <c r="B209" s="228" t="s">
        <v>175</v>
      </c>
      <c r="C209" s="227" t="s">
        <v>690</v>
      </c>
      <c r="D209" s="229" t="s">
        <v>691</v>
      </c>
      <c r="E209" s="230" t="s">
        <v>23</v>
      </c>
      <c r="F209" s="208">
        <v>2</v>
      </c>
      <c r="G209" s="558"/>
      <c r="H209" s="64">
        <f t="shared" si="32"/>
        <v>0</v>
      </c>
      <c r="I209" s="69" t="e">
        <f t="shared" si="33"/>
        <v>#DIV/0!</v>
      </c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</row>
    <row r="210" spans="1:23" s="20" customFormat="1" ht="12.75" outlineLevel="1" x14ac:dyDescent="0.2">
      <c r="A210" s="251" t="s">
        <v>1455</v>
      </c>
      <c r="B210" s="253" t="s">
        <v>175</v>
      </c>
      <c r="C210" s="252" t="s">
        <v>692</v>
      </c>
      <c r="D210" s="254" t="s">
        <v>693</v>
      </c>
      <c r="E210" s="255" t="s">
        <v>23</v>
      </c>
      <c r="F210" s="249">
        <v>11</v>
      </c>
      <c r="G210" s="567"/>
      <c r="H210" s="255">
        <f t="shared" si="32"/>
        <v>0</v>
      </c>
      <c r="I210" s="250" t="e">
        <f t="shared" si="33"/>
        <v>#DIV/0!</v>
      </c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</row>
    <row r="211" spans="1:23" s="20" customFormat="1" ht="12.75" outlineLevel="1" x14ac:dyDescent="0.2">
      <c r="A211" s="215" t="s">
        <v>82</v>
      </c>
      <c r="B211" s="216"/>
      <c r="C211" s="87"/>
      <c r="D211" s="88" t="s">
        <v>694</v>
      </c>
      <c r="E211" s="266">
        <f>SUM(H212:H229)</f>
        <v>0</v>
      </c>
      <c r="F211" s="267"/>
      <c r="G211" s="267"/>
      <c r="H211" s="216"/>
      <c r="I211" s="89" t="e">
        <f>E211/$G$563</f>
        <v>#DIV/0!</v>
      </c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</row>
    <row r="212" spans="1:23" s="20" customFormat="1" ht="12.75" outlineLevel="1" x14ac:dyDescent="0.2">
      <c r="A212" s="61" t="s">
        <v>83</v>
      </c>
      <c r="B212" s="224" t="s">
        <v>175</v>
      </c>
      <c r="C212" s="223" t="s">
        <v>695</v>
      </c>
      <c r="D212" s="225" t="s">
        <v>696</v>
      </c>
      <c r="E212" s="226" t="s">
        <v>203</v>
      </c>
      <c r="F212" s="208">
        <v>571</v>
      </c>
      <c r="G212" s="558"/>
      <c r="H212" s="64">
        <f t="shared" ref="H212:H229" si="34">ROUND(G212*F212,2)</f>
        <v>0</v>
      </c>
      <c r="I212" s="69" t="e">
        <f>H212/$G$563</f>
        <v>#DIV/0!</v>
      </c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</row>
    <row r="213" spans="1:23" s="20" customFormat="1" ht="12.75" outlineLevel="1" x14ac:dyDescent="0.2">
      <c r="A213" s="61" t="s">
        <v>84</v>
      </c>
      <c r="B213" s="228" t="s">
        <v>175</v>
      </c>
      <c r="C213" s="227" t="s">
        <v>697</v>
      </c>
      <c r="D213" s="229" t="s">
        <v>698</v>
      </c>
      <c r="E213" s="230" t="s">
        <v>203</v>
      </c>
      <c r="F213" s="208">
        <v>31</v>
      </c>
      <c r="G213" s="558"/>
      <c r="H213" s="64">
        <f t="shared" si="34"/>
        <v>0</v>
      </c>
      <c r="I213" s="69" t="e">
        <f t="shared" ref="I213:I229" si="35">H213/$G$563</f>
        <v>#DIV/0!</v>
      </c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</row>
    <row r="214" spans="1:23" s="20" customFormat="1" ht="12.75" outlineLevel="1" x14ac:dyDescent="0.2">
      <c r="A214" s="61" t="s">
        <v>85</v>
      </c>
      <c r="B214" s="228" t="s">
        <v>175</v>
      </c>
      <c r="C214" s="227" t="s">
        <v>699</v>
      </c>
      <c r="D214" s="229" t="s">
        <v>700</v>
      </c>
      <c r="E214" s="230" t="s">
        <v>23</v>
      </c>
      <c r="F214" s="208">
        <v>6</v>
      </c>
      <c r="G214" s="558"/>
      <c r="H214" s="64">
        <f t="shared" si="34"/>
        <v>0</v>
      </c>
      <c r="I214" s="69" t="e">
        <f t="shared" si="35"/>
        <v>#DIV/0!</v>
      </c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</row>
    <row r="215" spans="1:23" s="20" customFormat="1" ht="12.75" outlineLevel="1" x14ac:dyDescent="0.2">
      <c r="A215" s="61" t="s">
        <v>1456</v>
      </c>
      <c r="B215" s="214" t="s">
        <v>175</v>
      </c>
      <c r="C215" s="110" t="s">
        <v>701</v>
      </c>
      <c r="D215" s="73" t="s">
        <v>702</v>
      </c>
      <c r="E215" s="230" t="s">
        <v>23</v>
      </c>
      <c r="F215" s="208">
        <v>8</v>
      </c>
      <c r="G215" s="558"/>
      <c r="H215" s="64">
        <f t="shared" si="34"/>
        <v>0</v>
      </c>
      <c r="I215" s="69" t="e">
        <f t="shared" si="35"/>
        <v>#DIV/0!</v>
      </c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</row>
    <row r="216" spans="1:23" s="20" customFormat="1" ht="12.75" outlineLevel="1" x14ac:dyDescent="0.2">
      <c r="A216" s="61" t="s">
        <v>1457</v>
      </c>
      <c r="B216" s="228" t="s">
        <v>175</v>
      </c>
      <c r="C216" s="227" t="s">
        <v>703</v>
      </c>
      <c r="D216" s="229" t="s">
        <v>704</v>
      </c>
      <c r="E216" s="111" t="s">
        <v>23</v>
      </c>
      <c r="F216" s="208">
        <v>26</v>
      </c>
      <c r="G216" s="558"/>
      <c r="H216" s="64">
        <f t="shared" si="34"/>
        <v>0</v>
      </c>
      <c r="I216" s="69" t="e">
        <f t="shared" si="35"/>
        <v>#DIV/0!</v>
      </c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</row>
    <row r="217" spans="1:23" s="20" customFormat="1" ht="12.75" outlineLevel="1" x14ac:dyDescent="0.2">
      <c r="A217" s="61" t="s">
        <v>1458</v>
      </c>
      <c r="B217" s="235" t="s">
        <v>175</v>
      </c>
      <c r="C217" s="232" t="s">
        <v>705</v>
      </c>
      <c r="D217" s="236" t="s">
        <v>706</v>
      </c>
      <c r="E217" s="385" t="s">
        <v>23</v>
      </c>
      <c r="F217" s="208">
        <v>3</v>
      </c>
      <c r="G217" s="558"/>
      <c r="H217" s="64">
        <f t="shared" si="34"/>
        <v>0</v>
      </c>
      <c r="I217" s="69" t="e">
        <f t="shared" si="35"/>
        <v>#DIV/0!</v>
      </c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</row>
    <row r="218" spans="1:23" s="20" customFormat="1" ht="12.75" outlineLevel="1" x14ac:dyDescent="0.2">
      <c r="A218" s="61" t="s">
        <v>1459</v>
      </c>
      <c r="B218" s="235" t="s">
        <v>175</v>
      </c>
      <c r="C218" s="232" t="s">
        <v>707</v>
      </c>
      <c r="D218" s="236" t="s">
        <v>708</v>
      </c>
      <c r="E218" s="385" t="s">
        <v>23</v>
      </c>
      <c r="F218" s="208">
        <v>3</v>
      </c>
      <c r="G218" s="558"/>
      <c r="H218" s="64">
        <f t="shared" si="34"/>
        <v>0</v>
      </c>
      <c r="I218" s="69" t="e">
        <f t="shared" si="35"/>
        <v>#DIV/0!</v>
      </c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</row>
    <row r="219" spans="1:23" s="20" customFormat="1" ht="12.75" outlineLevel="1" x14ac:dyDescent="0.2">
      <c r="A219" s="61" t="s">
        <v>1460</v>
      </c>
      <c r="B219" s="235" t="s">
        <v>175</v>
      </c>
      <c r="C219" s="232" t="s">
        <v>709</v>
      </c>
      <c r="D219" s="236" t="s">
        <v>710</v>
      </c>
      <c r="E219" s="230" t="s">
        <v>23</v>
      </c>
      <c r="F219" s="208">
        <v>3</v>
      </c>
      <c r="G219" s="558"/>
      <c r="H219" s="64">
        <f t="shared" si="34"/>
        <v>0</v>
      </c>
      <c r="I219" s="69" t="e">
        <f t="shared" si="35"/>
        <v>#DIV/0!</v>
      </c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</row>
    <row r="220" spans="1:23" s="20" customFormat="1" ht="25.5" outlineLevel="1" x14ac:dyDescent="0.2">
      <c r="A220" s="61" t="s">
        <v>1461</v>
      </c>
      <c r="B220" s="228" t="s">
        <v>175</v>
      </c>
      <c r="C220" s="227" t="s">
        <v>711</v>
      </c>
      <c r="D220" s="229" t="s">
        <v>712</v>
      </c>
      <c r="E220" s="230" t="s">
        <v>23</v>
      </c>
      <c r="F220" s="208">
        <v>24</v>
      </c>
      <c r="G220" s="558"/>
      <c r="H220" s="64">
        <f t="shared" si="34"/>
        <v>0</v>
      </c>
      <c r="I220" s="69" t="e">
        <f t="shared" si="35"/>
        <v>#DIV/0!</v>
      </c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</row>
    <row r="221" spans="1:23" s="20" customFormat="1" ht="12.75" outlineLevel="1" x14ac:dyDescent="0.2">
      <c r="A221" s="61" t="s">
        <v>1462</v>
      </c>
      <c r="B221" s="228" t="s">
        <v>175</v>
      </c>
      <c r="C221" s="227" t="s">
        <v>713</v>
      </c>
      <c r="D221" s="229" t="s">
        <v>714</v>
      </c>
      <c r="E221" s="230" t="s">
        <v>23</v>
      </c>
      <c r="F221" s="208">
        <v>24</v>
      </c>
      <c r="G221" s="558"/>
      <c r="H221" s="64">
        <f t="shared" si="34"/>
        <v>0</v>
      </c>
      <c r="I221" s="69" t="e">
        <f t="shared" si="35"/>
        <v>#DIV/0!</v>
      </c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</row>
    <row r="222" spans="1:23" s="20" customFormat="1" ht="12.75" outlineLevel="1" x14ac:dyDescent="0.2">
      <c r="A222" s="61" t="s">
        <v>1463</v>
      </c>
      <c r="B222" s="228" t="s">
        <v>175</v>
      </c>
      <c r="C222" s="227" t="s">
        <v>715</v>
      </c>
      <c r="D222" s="229" t="s">
        <v>716</v>
      </c>
      <c r="E222" s="230" t="s">
        <v>23</v>
      </c>
      <c r="F222" s="208">
        <v>3</v>
      </c>
      <c r="G222" s="558"/>
      <c r="H222" s="64">
        <f t="shared" si="34"/>
        <v>0</v>
      </c>
      <c r="I222" s="69" t="e">
        <f t="shared" si="35"/>
        <v>#DIV/0!</v>
      </c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</row>
    <row r="223" spans="1:23" s="20" customFormat="1" ht="12.75" outlineLevel="1" x14ac:dyDescent="0.2">
      <c r="A223" s="61" t="s">
        <v>1464</v>
      </c>
      <c r="B223" s="228" t="s">
        <v>175</v>
      </c>
      <c r="C223" s="227" t="s">
        <v>717</v>
      </c>
      <c r="D223" s="229" t="s">
        <v>718</v>
      </c>
      <c r="E223" s="230" t="s">
        <v>23</v>
      </c>
      <c r="F223" s="208">
        <v>31</v>
      </c>
      <c r="G223" s="558"/>
      <c r="H223" s="64">
        <f t="shared" si="34"/>
        <v>0</v>
      </c>
      <c r="I223" s="69" t="e">
        <f t="shared" si="35"/>
        <v>#DIV/0!</v>
      </c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23" s="20" customFormat="1" ht="12.75" outlineLevel="1" x14ac:dyDescent="0.2">
      <c r="A224" s="61" t="s">
        <v>1465</v>
      </c>
      <c r="B224" s="228" t="s">
        <v>175</v>
      </c>
      <c r="C224" s="227" t="s">
        <v>719</v>
      </c>
      <c r="D224" s="229" t="s">
        <v>720</v>
      </c>
      <c r="E224" s="230" t="s">
        <v>23</v>
      </c>
      <c r="F224" s="208">
        <v>6</v>
      </c>
      <c r="G224" s="558"/>
      <c r="H224" s="64">
        <f t="shared" si="34"/>
        <v>0</v>
      </c>
      <c r="I224" s="69" t="e">
        <f t="shared" si="35"/>
        <v>#DIV/0!</v>
      </c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</row>
    <row r="225" spans="1:23" s="20" customFormat="1" ht="12.75" outlineLevel="1" x14ac:dyDescent="0.2">
      <c r="A225" s="61" t="s">
        <v>1466</v>
      </c>
      <c r="B225" s="228" t="s">
        <v>175</v>
      </c>
      <c r="C225" s="227" t="s">
        <v>721</v>
      </c>
      <c r="D225" s="229" t="s">
        <v>722</v>
      </c>
      <c r="E225" s="230" t="s">
        <v>23</v>
      </c>
      <c r="F225" s="208">
        <v>31</v>
      </c>
      <c r="G225" s="558"/>
      <c r="H225" s="64">
        <f t="shared" si="34"/>
        <v>0</v>
      </c>
      <c r="I225" s="69" t="e">
        <f t="shared" si="35"/>
        <v>#DIV/0!</v>
      </c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</row>
    <row r="226" spans="1:23" s="20" customFormat="1" ht="12.75" outlineLevel="1" x14ac:dyDescent="0.2">
      <c r="A226" s="61" t="s">
        <v>1467</v>
      </c>
      <c r="B226" s="228" t="s">
        <v>175</v>
      </c>
      <c r="C226" s="227" t="s">
        <v>723</v>
      </c>
      <c r="D226" s="229" t="s">
        <v>724</v>
      </c>
      <c r="E226" s="230" t="s">
        <v>23</v>
      </c>
      <c r="F226" s="208">
        <v>3</v>
      </c>
      <c r="G226" s="558"/>
      <c r="H226" s="64">
        <f t="shared" si="34"/>
        <v>0</v>
      </c>
      <c r="I226" s="69" t="e">
        <f t="shared" si="35"/>
        <v>#DIV/0!</v>
      </c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</row>
    <row r="227" spans="1:23" s="20" customFormat="1" ht="25.5" outlineLevel="1" x14ac:dyDescent="0.2">
      <c r="A227" s="61" t="s">
        <v>1468</v>
      </c>
      <c r="B227" s="228" t="s">
        <v>175</v>
      </c>
      <c r="C227" s="227" t="s">
        <v>725</v>
      </c>
      <c r="D227" s="229" t="s">
        <v>726</v>
      </c>
      <c r="E227" s="230" t="s">
        <v>23</v>
      </c>
      <c r="F227" s="208">
        <v>66</v>
      </c>
      <c r="G227" s="558"/>
      <c r="H227" s="64">
        <f t="shared" si="34"/>
        <v>0</v>
      </c>
      <c r="I227" s="69" t="e">
        <f t="shared" si="35"/>
        <v>#DIV/0!</v>
      </c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</row>
    <row r="228" spans="1:23" s="20" customFormat="1" ht="12.75" outlineLevel="1" x14ac:dyDescent="0.2">
      <c r="A228" s="61" t="s">
        <v>1469</v>
      </c>
      <c r="B228" s="235" t="s">
        <v>175</v>
      </c>
      <c r="C228" s="232" t="s">
        <v>727</v>
      </c>
      <c r="D228" s="236" t="s">
        <v>728</v>
      </c>
      <c r="E228" s="237" t="s">
        <v>23</v>
      </c>
      <c r="F228" s="239">
        <v>1</v>
      </c>
      <c r="G228" s="558"/>
      <c r="H228" s="64">
        <f t="shared" si="34"/>
        <v>0</v>
      </c>
      <c r="I228" s="69" t="e">
        <f t="shared" si="35"/>
        <v>#DIV/0!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</row>
    <row r="229" spans="1:23" s="20" customFormat="1" ht="12.75" outlineLevel="1" x14ac:dyDescent="0.2">
      <c r="A229" s="251" t="s">
        <v>1470</v>
      </c>
      <c r="B229" s="253" t="s">
        <v>175</v>
      </c>
      <c r="C229" s="252" t="s">
        <v>353</v>
      </c>
      <c r="D229" s="254" t="s">
        <v>354</v>
      </c>
      <c r="E229" s="255" t="s">
        <v>23</v>
      </c>
      <c r="F229" s="439">
        <v>60</v>
      </c>
      <c r="G229" s="567"/>
      <c r="H229" s="255">
        <f t="shared" si="34"/>
        <v>0</v>
      </c>
      <c r="I229" s="250" t="e">
        <f t="shared" si="35"/>
        <v>#DIV/0!</v>
      </c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</row>
    <row r="230" spans="1:23" s="20" customFormat="1" ht="12.75" outlineLevel="1" x14ac:dyDescent="0.2">
      <c r="A230" s="215" t="s">
        <v>86</v>
      </c>
      <c r="B230" s="216"/>
      <c r="C230" s="87"/>
      <c r="D230" s="88" t="s">
        <v>729</v>
      </c>
      <c r="E230" s="266">
        <f>SUM(H231:H241)</f>
        <v>0</v>
      </c>
      <c r="F230" s="267"/>
      <c r="G230" s="267"/>
      <c r="H230" s="216"/>
      <c r="I230" s="89" t="e">
        <f>E230/$G$563</f>
        <v>#DIV/0!</v>
      </c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</row>
    <row r="231" spans="1:23" s="20" customFormat="1" ht="12.75" outlineLevel="1" x14ac:dyDescent="0.2">
      <c r="A231" s="61" t="s">
        <v>87</v>
      </c>
      <c r="B231" s="224" t="s">
        <v>175</v>
      </c>
      <c r="C231" s="223" t="s">
        <v>730</v>
      </c>
      <c r="D231" s="225" t="s">
        <v>731</v>
      </c>
      <c r="E231" s="226" t="s">
        <v>203</v>
      </c>
      <c r="F231" s="380">
        <v>173</v>
      </c>
      <c r="G231" s="558"/>
      <c r="H231" s="64">
        <f t="shared" ref="H231:H241" si="36">ROUND(G231*F231,2)</f>
        <v>0</v>
      </c>
      <c r="I231" s="69" t="e">
        <f>H231/$G$563</f>
        <v>#DIV/0!</v>
      </c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</row>
    <row r="232" spans="1:23" s="20" customFormat="1" ht="12.75" outlineLevel="1" x14ac:dyDescent="0.2">
      <c r="A232" s="61" t="s">
        <v>88</v>
      </c>
      <c r="B232" s="228" t="s">
        <v>175</v>
      </c>
      <c r="C232" s="227" t="s">
        <v>732</v>
      </c>
      <c r="D232" s="229" t="s">
        <v>733</v>
      </c>
      <c r="E232" s="230" t="s">
        <v>203</v>
      </c>
      <c r="F232" s="234">
        <v>136</v>
      </c>
      <c r="G232" s="558"/>
      <c r="H232" s="64">
        <f t="shared" si="36"/>
        <v>0</v>
      </c>
      <c r="I232" s="69" t="e">
        <f t="shared" ref="I232:I241" si="37">H232/$G$563</f>
        <v>#DIV/0!</v>
      </c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</row>
    <row r="233" spans="1:23" s="20" customFormat="1" ht="12.75" outlineLevel="1" x14ac:dyDescent="0.2">
      <c r="A233" s="61" t="s">
        <v>89</v>
      </c>
      <c r="B233" s="228" t="s">
        <v>175</v>
      </c>
      <c r="C233" s="227" t="s">
        <v>734</v>
      </c>
      <c r="D233" s="229" t="s">
        <v>735</v>
      </c>
      <c r="E233" s="230" t="s">
        <v>203</v>
      </c>
      <c r="F233" s="115">
        <v>156</v>
      </c>
      <c r="G233" s="558"/>
      <c r="H233" s="64">
        <f t="shared" si="36"/>
        <v>0</v>
      </c>
      <c r="I233" s="69" t="e">
        <f t="shared" si="37"/>
        <v>#DIV/0!</v>
      </c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</row>
    <row r="234" spans="1:23" s="20" customFormat="1" ht="12.75" outlineLevel="1" x14ac:dyDescent="0.2">
      <c r="A234" s="61" t="s">
        <v>1473</v>
      </c>
      <c r="B234" s="228" t="s">
        <v>175</v>
      </c>
      <c r="C234" s="227" t="s">
        <v>736</v>
      </c>
      <c r="D234" s="229" t="s">
        <v>737</v>
      </c>
      <c r="E234" s="230" t="s">
        <v>203</v>
      </c>
      <c r="F234" s="208">
        <v>204</v>
      </c>
      <c r="G234" s="558"/>
      <c r="H234" s="64">
        <f t="shared" si="36"/>
        <v>0</v>
      </c>
      <c r="I234" s="69" t="e">
        <f t="shared" si="37"/>
        <v>#DIV/0!</v>
      </c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</row>
    <row r="235" spans="1:23" s="20" customFormat="1" ht="12.75" outlineLevel="1" x14ac:dyDescent="0.2">
      <c r="A235" s="61" t="s">
        <v>1474</v>
      </c>
      <c r="B235" s="228" t="s">
        <v>175</v>
      </c>
      <c r="C235" s="227" t="s">
        <v>738</v>
      </c>
      <c r="D235" s="229" t="s">
        <v>739</v>
      </c>
      <c r="E235" s="230" t="s">
        <v>203</v>
      </c>
      <c r="F235" s="208">
        <v>51</v>
      </c>
      <c r="G235" s="558"/>
      <c r="H235" s="64">
        <f t="shared" si="36"/>
        <v>0</v>
      </c>
      <c r="I235" s="69" t="e">
        <f t="shared" si="37"/>
        <v>#DIV/0!</v>
      </c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</row>
    <row r="236" spans="1:23" s="20" customFormat="1" ht="25.5" outlineLevel="1" x14ac:dyDescent="0.2">
      <c r="A236" s="61" t="s">
        <v>1475</v>
      </c>
      <c r="B236" s="228" t="s">
        <v>175</v>
      </c>
      <c r="C236" s="227" t="s">
        <v>740</v>
      </c>
      <c r="D236" s="229" t="s">
        <v>741</v>
      </c>
      <c r="E236" s="230" t="s">
        <v>23</v>
      </c>
      <c r="F236" s="208">
        <v>16</v>
      </c>
      <c r="G236" s="558"/>
      <c r="H236" s="64">
        <f t="shared" si="36"/>
        <v>0</v>
      </c>
      <c r="I236" s="69" t="e">
        <f t="shared" si="37"/>
        <v>#DIV/0!</v>
      </c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</row>
    <row r="237" spans="1:23" s="20" customFormat="1" ht="12.75" outlineLevel="1" x14ac:dyDescent="0.2">
      <c r="A237" s="61" t="s">
        <v>1476</v>
      </c>
      <c r="B237" s="228" t="s">
        <v>175</v>
      </c>
      <c r="C237" s="227" t="s">
        <v>742</v>
      </c>
      <c r="D237" s="229" t="s">
        <v>743</v>
      </c>
      <c r="E237" s="230" t="s">
        <v>23</v>
      </c>
      <c r="F237" s="208">
        <v>21</v>
      </c>
      <c r="G237" s="558"/>
      <c r="H237" s="64">
        <f t="shared" si="36"/>
        <v>0</v>
      </c>
      <c r="I237" s="69" t="e">
        <f t="shared" si="37"/>
        <v>#DIV/0!</v>
      </c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</row>
    <row r="238" spans="1:23" s="20" customFormat="1" ht="12.75" outlineLevel="1" x14ac:dyDescent="0.2">
      <c r="A238" s="61" t="s">
        <v>1477</v>
      </c>
      <c r="B238" s="228" t="s">
        <v>175</v>
      </c>
      <c r="C238" s="227" t="s">
        <v>744</v>
      </c>
      <c r="D238" s="229" t="s">
        <v>745</v>
      </c>
      <c r="E238" s="230" t="s">
        <v>23</v>
      </c>
      <c r="F238" s="208">
        <v>8</v>
      </c>
      <c r="G238" s="558"/>
      <c r="H238" s="64">
        <f t="shared" si="36"/>
        <v>0</v>
      </c>
      <c r="I238" s="69" t="e">
        <f t="shared" si="37"/>
        <v>#DIV/0!</v>
      </c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</row>
    <row r="239" spans="1:23" s="20" customFormat="1" ht="12.75" outlineLevel="1" x14ac:dyDescent="0.2">
      <c r="A239" s="61" t="s">
        <v>1478</v>
      </c>
      <c r="B239" s="228" t="s">
        <v>175</v>
      </c>
      <c r="C239" s="227" t="s">
        <v>746</v>
      </c>
      <c r="D239" s="229" t="s">
        <v>747</v>
      </c>
      <c r="E239" s="230" t="s">
        <v>23</v>
      </c>
      <c r="F239" s="208">
        <v>25</v>
      </c>
      <c r="G239" s="558"/>
      <c r="H239" s="64">
        <f t="shared" si="36"/>
        <v>0</v>
      </c>
      <c r="I239" s="69" t="e">
        <f t="shared" si="37"/>
        <v>#DIV/0!</v>
      </c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</row>
    <row r="240" spans="1:23" s="20" customFormat="1" ht="12.75" outlineLevel="1" x14ac:dyDescent="0.2">
      <c r="A240" s="61" t="s">
        <v>1479</v>
      </c>
      <c r="B240" s="228" t="s">
        <v>175</v>
      </c>
      <c r="C240" s="227" t="s">
        <v>748</v>
      </c>
      <c r="D240" s="229" t="s">
        <v>749</v>
      </c>
      <c r="E240" s="230" t="s">
        <v>23</v>
      </c>
      <c r="F240" s="208">
        <v>3</v>
      </c>
      <c r="G240" s="558"/>
      <c r="H240" s="64">
        <f t="shared" si="36"/>
        <v>0</v>
      </c>
      <c r="I240" s="69" t="e">
        <f t="shared" si="37"/>
        <v>#DIV/0!</v>
      </c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</row>
    <row r="241" spans="1:23" s="20" customFormat="1" ht="12.75" outlineLevel="1" x14ac:dyDescent="0.2">
      <c r="A241" s="251" t="s">
        <v>1480</v>
      </c>
      <c r="B241" s="253" t="s">
        <v>175</v>
      </c>
      <c r="C241" s="252" t="s">
        <v>90</v>
      </c>
      <c r="D241" s="254" t="s">
        <v>248</v>
      </c>
      <c r="E241" s="255" t="s">
        <v>23</v>
      </c>
      <c r="F241" s="249">
        <v>20</v>
      </c>
      <c r="G241" s="567"/>
      <c r="H241" s="255">
        <f t="shared" si="36"/>
        <v>0</v>
      </c>
      <c r="I241" s="250" t="e">
        <f t="shared" si="37"/>
        <v>#DIV/0!</v>
      </c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</row>
    <row r="242" spans="1:23" s="20" customFormat="1" ht="12.75" outlineLevel="1" x14ac:dyDescent="0.2">
      <c r="A242" s="215" t="s">
        <v>1481</v>
      </c>
      <c r="B242" s="216"/>
      <c r="C242" s="87"/>
      <c r="D242" s="88" t="s">
        <v>750</v>
      </c>
      <c r="E242" s="266">
        <f>SUM(H243:H254)</f>
        <v>0</v>
      </c>
      <c r="F242" s="267"/>
      <c r="G242" s="267"/>
      <c r="H242" s="216"/>
      <c r="I242" s="89" t="e">
        <f>E242/$G$563</f>
        <v>#DIV/0!</v>
      </c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</row>
    <row r="243" spans="1:23" s="20" customFormat="1" ht="12.75" outlineLevel="1" x14ac:dyDescent="0.2">
      <c r="A243" s="61" t="s">
        <v>1471</v>
      </c>
      <c r="B243" s="224" t="s">
        <v>175</v>
      </c>
      <c r="C243" s="223" t="s">
        <v>751</v>
      </c>
      <c r="D243" s="225" t="s">
        <v>752</v>
      </c>
      <c r="E243" s="226" t="s">
        <v>203</v>
      </c>
      <c r="F243" s="208">
        <v>683</v>
      </c>
      <c r="G243" s="558"/>
      <c r="H243" s="64">
        <f t="shared" ref="H243:H254" si="38">ROUND(G243*F243,2)</f>
        <v>0</v>
      </c>
      <c r="I243" s="69" t="e">
        <f>H243/$G$563</f>
        <v>#DIV/0!</v>
      </c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</row>
    <row r="244" spans="1:23" s="20" customFormat="1" ht="12.75" outlineLevel="1" x14ac:dyDescent="0.2">
      <c r="A244" s="61" t="s">
        <v>1483</v>
      </c>
      <c r="B244" s="228" t="s">
        <v>175</v>
      </c>
      <c r="C244" s="227" t="s">
        <v>753</v>
      </c>
      <c r="D244" s="229" t="s">
        <v>754</v>
      </c>
      <c r="E244" s="230" t="s">
        <v>203</v>
      </c>
      <c r="F244" s="208">
        <v>335</v>
      </c>
      <c r="G244" s="558"/>
      <c r="H244" s="64">
        <f t="shared" si="38"/>
        <v>0</v>
      </c>
      <c r="I244" s="69" t="e">
        <f t="shared" ref="I244:I254" si="39">H244/$G$563</f>
        <v>#DIV/0!</v>
      </c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</row>
    <row r="245" spans="1:23" s="20" customFormat="1" ht="12.75" outlineLevel="1" x14ac:dyDescent="0.2">
      <c r="A245" s="61" t="s">
        <v>1484</v>
      </c>
      <c r="B245" s="228" t="s">
        <v>175</v>
      </c>
      <c r="C245" s="227" t="s">
        <v>755</v>
      </c>
      <c r="D245" s="229" t="s">
        <v>756</v>
      </c>
      <c r="E245" s="230" t="s">
        <v>23</v>
      </c>
      <c r="F245" s="208">
        <v>20</v>
      </c>
      <c r="G245" s="558"/>
      <c r="H245" s="64">
        <f t="shared" si="38"/>
        <v>0</v>
      </c>
      <c r="I245" s="69" t="e">
        <f t="shared" si="39"/>
        <v>#DIV/0!</v>
      </c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</row>
    <row r="246" spans="1:23" s="20" customFormat="1" ht="12.75" outlineLevel="1" x14ac:dyDescent="0.2">
      <c r="A246" s="61" t="s">
        <v>1485</v>
      </c>
      <c r="B246" s="228" t="s">
        <v>175</v>
      </c>
      <c r="C246" s="227" t="s">
        <v>746</v>
      </c>
      <c r="D246" s="229" t="s">
        <v>747</v>
      </c>
      <c r="E246" s="230" t="s">
        <v>23</v>
      </c>
      <c r="F246" s="208">
        <v>45</v>
      </c>
      <c r="G246" s="558"/>
      <c r="H246" s="64">
        <f t="shared" si="38"/>
        <v>0</v>
      </c>
      <c r="I246" s="69" t="e">
        <f t="shared" si="39"/>
        <v>#DIV/0!</v>
      </c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</row>
    <row r="247" spans="1:23" s="20" customFormat="1" ht="12.75" outlineLevel="1" x14ac:dyDescent="0.2">
      <c r="A247" s="61" t="s">
        <v>1486</v>
      </c>
      <c r="B247" s="228" t="s">
        <v>175</v>
      </c>
      <c r="C247" s="227" t="s">
        <v>757</v>
      </c>
      <c r="D247" s="229" t="s">
        <v>758</v>
      </c>
      <c r="E247" s="230" t="s">
        <v>150</v>
      </c>
      <c r="F247" s="208">
        <v>16.309999999999999</v>
      </c>
      <c r="G247" s="558"/>
      <c r="H247" s="64">
        <f t="shared" si="38"/>
        <v>0</v>
      </c>
      <c r="I247" s="69" t="e">
        <f t="shared" si="39"/>
        <v>#DIV/0!</v>
      </c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</row>
    <row r="248" spans="1:23" s="20" customFormat="1" ht="12.75" outlineLevel="1" x14ac:dyDescent="0.2">
      <c r="A248" s="61" t="s">
        <v>1487</v>
      </c>
      <c r="B248" s="228" t="s">
        <v>175</v>
      </c>
      <c r="C248" s="227" t="s">
        <v>759</v>
      </c>
      <c r="D248" s="229" t="s">
        <v>445</v>
      </c>
      <c r="E248" s="230" t="s">
        <v>446</v>
      </c>
      <c r="F248" s="208">
        <v>53</v>
      </c>
      <c r="G248" s="558"/>
      <c r="H248" s="64">
        <f t="shared" si="38"/>
        <v>0</v>
      </c>
      <c r="I248" s="69" t="e">
        <f t="shared" si="39"/>
        <v>#DIV/0!</v>
      </c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</row>
    <row r="249" spans="1:23" s="20" customFormat="1" ht="12.75" outlineLevel="1" x14ac:dyDescent="0.2">
      <c r="A249" s="61" t="s">
        <v>1488</v>
      </c>
      <c r="B249" s="228" t="s">
        <v>174</v>
      </c>
      <c r="C249" s="227" t="s">
        <v>447</v>
      </c>
      <c r="D249" s="229" t="s">
        <v>448</v>
      </c>
      <c r="E249" s="230" t="s">
        <v>150</v>
      </c>
      <c r="F249" s="208">
        <v>2.65</v>
      </c>
      <c r="G249" s="558"/>
      <c r="H249" s="64">
        <f t="shared" si="38"/>
        <v>0</v>
      </c>
      <c r="I249" s="69" t="e">
        <f t="shared" si="39"/>
        <v>#DIV/0!</v>
      </c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</row>
    <row r="250" spans="1:23" s="20" customFormat="1" ht="12.75" outlineLevel="1" x14ac:dyDescent="0.2">
      <c r="A250" s="61" t="s">
        <v>1489</v>
      </c>
      <c r="B250" s="228" t="s">
        <v>175</v>
      </c>
      <c r="C250" s="227" t="s">
        <v>760</v>
      </c>
      <c r="D250" s="229" t="s">
        <v>761</v>
      </c>
      <c r="E250" s="230" t="s">
        <v>162</v>
      </c>
      <c r="F250" s="208">
        <v>48.88</v>
      </c>
      <c r="G250" s="558"/>
      <c r="H250" s="64">
        <f t="shared" si="38"/>
        <v>0</v>
      </c>
      <c r="I250" s="69" t="e">
        <f t="shared" si="39"/>
        <v>#DIV/0!</v>
      </c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</row>
    <row r="251" spans="1:23" s="20" customFormat="1" ht="12.75" outlineLevel="1" x14ac:dyDescent="0.2">
      <c r="A251" s="61" t="s">
        <v>1490</v>
      </c>
      <c r="B251" s="228" t="s">
        <v>175</v>
      </c>
      <c r="C251" s="227" t="s">
        <v>405</v>
      </c>
      <c r="D251" s="229" t="s">
        <v>406</v>
      </c>
      <c r="E251" s="230" t="s">
        <v>162</v>
      </c>
      <c r="F251" s="208">
        <v>97.76</v>
      </c>
      <c r="G251" s="558"/>
      <c r="H251" s="64">
        <f t="shared" si="38"/>
        <v>0</v>
      </c>
      <c r="I251" s="69" t="e">
        <f t="shared" si="39"/>
        <v>#DIV/0!</v>
      </c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</row>
    <row r="252" spans="1:23" s="20" customFormat="1" ht="12.75" outlineLevel="1" x14ac:dyDescent="0.2">
      <c r="A252" s="61" t="s">
        <v>1491</v>
      </c>
      <c r="B252" s="228" t="s">
        <v>175</v>
      </c>
      <c r="C252" s="227" t="s">
        <v>407</v>
      </c>
      <c r="D252" s="229" t="s">
        <v>408</v>
      </c>
      <c r="E252" s="230" t="s">
        <v>151</v>
      </c>
      <c r="F252" s="208">
        <v>407.03</v>
      </c>
      <c r="G252" s="558"/>
      <c r="H252" s="64">
        <f t="shared" si="38"/>
        <v>0</v>
      </c>
      <c r="I252" s="69" t="e">
        <f t="shared" si="39"/>
        <v>#DIV/0!</v>
      </c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</row>
    <row r="253" spans="1:23" s="20" customFormat="1" ht="12.75" outlineLevel="1" x14ac:dyDescent="0.2">
      <c r="A253" s="61" t="s">
        <v>1492</v>
      </c>
      <c r="B253" s="228" t="s">
        <v>175</v>
      </c>
      <c r="C253" s="227" t="s">
        <v>32</v>
      </c>
      <c r="D253" s="229" t="s">
        <v>167</v>
      </c>
      <c r="E253" s="230" t="s">
        <v>150</v>
      </c>
      <c r="F253" s="208">
        <v>4.5199999999999996</v>
      </c>
      <c r="G253" s="558"/>
      <c r="H253" s="64">
        <f t="shared" si="38"/>
        <v>0</v>
      </c>
      <c r="I253" s="69" t="e">
        <f t="shared" si="39"/>
        <v>#DIV/0!</v>
      </c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</row>
    <row r="254" spans="1:23" s="20" customFormat="1" ht="12.75" outlineLevel="1" x14ac:dyDescent="0.2">
      <c r="A254" s="251" t="s">
        <v>1493</v>
      </c>
      <c r="B254" s="253" t="s">
        <v>175</v>
      </c>
      <c r="C254" s="252" t="s">
        <v>762</v>
      </c>
      <c r="D254" s="254" t="s">
        <v>416</v>
      </c>
      <c r="E254" s="255" t="s">
        <v>150</v>
      </c>
      <c r="F254" s="249">
        <v>2.04</v>
      </c>
      <c r="G254" s="567"/>
      <c r="H254" s="255">
        <f t="shared" si="38"/>
        <v>0</v>
      </c>
      <c r="I254" s="250" t="e">
        <f t="shared" si="39"/>
        <v>#DIV/0!</v>
      </c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</row>
    <row r="255" spans="1:23" s="20" customFormat="1" ht="12.75" outlineLevel="1" x14ac:dyDescent="0.2">
      <c r="A255" s="215" t="s">
        <v>1494</v>
      </c>
      <c r="B255" s="216"/>
      <c r="C255" s="87"/>
      <c r="D255" s="88" t="s">
        <v>763</v>
      </c>
      <c r="E255" s="266">
        <f>SUM(H256:H257)</f>
        <v>0</v>
      </c>
      <c r="F255" s="267"/>
      <c r="G255" s="267"/>
      <c r="H255" s="216"/>
      <c r="I255" s="89" t="e">
        <f>E255/$G$563</f>
        <v>#DIV/0!</v>
      </c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</row>
    <row r="256" spans="1:23" s="20" customFormat="1" ht="12.75" outlineLevel="1" x14ac:dyDescent="0.2">
      <c r="A256" s="61" t="s">
        <v>1482</v>
      </c>
      <c r="B256" s="224" t="s">
        <v>175</v>
      </c>
      <c r="C256" s="223" t="s">
        <v>764</v>
      </c>
      <c r="D256" s="225" t="s">
        <v>765</v>
      </c>
      <c r="E256" s="226" t="s">
        <v>203</v>
      </c>
      <c r="F256" s="208">
        <v>4</v>
      </c>
      <c r="G256" s="558"/>
      <c r="H256" s="64">
        <f t="shared" ref="H256:H257" si="40">ROUND(G256*F256,2)</f>
        <v>0</v>
      </c>
      <c r="I256" s="69" t="e">
        <f>H256/$G$563</f>
        <v>#DIV/0!</v>
      </c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</row>
    <row r="257" spans="1:23" s="20" customFormat="1" ht="25.5" outlineLevel="1" x14ac:dyDescent="0.2">
      <c r="A257" s="251" t="s">
        <v>1495</v>
      </c>
      <c r="B257" s="253" t="s">
        <v>175</v>
      </c>
      <c r="C257" s="252" t="s">
        <v>766</v>
      </c>
      <c r="D257" s="254" t="s">
        <v>767</v>
      </c>
      <c r="E257" s="255" t="s">
        <v>23</v>
      </c>
      <c r="F257" s="249">
        <v>2</v>
      </c>
      <c r="G257" s="567"/>
      <c r="H257" s="255">
        <f t="shared" si="40"/>
        <v>0</v>
      </c>
      <c r="I257" s="250" t="e">
        <f>H257/$G$563</f>
        <v>#DIV/0!</v>
      </c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</row>
    <row r="258" spans="1:23" s="20" customFormat="1" ht="12.75" outlineLevel="1" x14ac:dyDescent="0.2">
      <c r="A258" s="215" t="s">
        <v>1496</v>
      </c>
      <c r="B258" s="216"/>
      <c r="C258" s="87"/>
      <c r="D258" s="88" t="s">
        <v>768</v>
      </c>
      <c r="E258" s="266">
        <f>SUM(H259:H265)</f>
        <v>0</v>
      </c>
      <c r="F258" s="267"/>
      <c r="G258" s="267"/>
      <c r="H258" s="216"/>
      <c r="I258" s="89" t="e">
        <f>E258/$G$563</f>
        <v>#DIV/0!</v>
      </c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</row>
    <row r="259" spans="1:23" s="20" customFormat="1" ht="12.75" outlineLevel="1" x14ac:dyDescent="0.2">
      <c r="A259" s="61" t="s">
        <v>1472</v>
      </c>
      <c r="B259" s="224" t="s">
        <v>175</v>
      </c>
      <c r="C259" s="223" t="s">
        <v>769</v>
      </c>
      <c r="D259" s="225" t="s">
        <v>770</v>
      </c>
      <c r="E259" s="226" t="s">
        <v>203</v>
      </c>
      <c r="F259" s="208">
        <v>30.14</v>
      </c>
      <c r="G259" s="558"/>
      <c r="H259" s="64">
        <f t="shared" ref="H259:H265" si="41">ROUND(G259*F259,2)</f>
        <v>0</v>
      </c>
      <c r="I259" s="69" t="e">
        <f>H259/$G$563</f>
        <v>#DIV/0!</v>
      </c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</row>
    <row r="260" spans="1:23" s="20" customFormat="1" ht="12.75" outlineLevel="1" x14ac:dyDescent="0.2">
      <c r="A260" s="61" t="s">
        <v>1497</v>
      </c>
      <c r="B260" s="235" t="s">
        <v>175</v>
      </c>
      <c r="C260" s="232" t="s">
        <v>348</v>
      </c>
      <c r="D260" s="236" t="s">
        <v>349</v>
      </c>
      <c r="E260" s="237" t="s">
        <v>23</v>
      </c>
      <c r="F260" s="208">
        <v>67</v>
      </c>
      <c r="G260" s="558"/>
      <c r="H260" s="64">
        <f t="shared" si="41"/>
        <v>0</v>
      </c>
      <c r="I260" s="69" t="e">
        <f t="shared" ref="I260:I265" si="42">H260/$G$563</f>
        <v>#DIV/0!</v>
      </c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</row>
    <row r="261" spans="1:23" s="20" customFormat="1" ht="25.5" outlineLevel="1" x14ac:dyDescent="0.2">
      <c r="A261" s="61" t="s">
        <v>1498</v>
      </c>
      <c r="B261" s="235" t="s">
        <v>175</v>
      </c>
      <c r="C261" s="232" t="s">
        <v>771</v>
      </c>
      <c r="D261" s="236" t="s">
        <v>772</v>
      </c>
      <c r="E261" s="237" t="s">
        <v>23</v>
      </c>
      <c r="F261" s="208">
        <v>10</v>
      </c>
      <c r="G261" s="558"/>
      <c r="H261" s="64">
        <f t="shared" si="41"/>
        <v>0</v>
      </c>
      <c r="I261" s="69" t="e">
        <f t="shared" si="42"/>
        <v>#DIV/0!</v>
      </c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</row>
    <row r="262" spans="1:23" s="20" customFormat="1" ht="12.75" outlineLevel="1" x14ac:dyDescent="0.2">
      <c r="A262" s="61" t="s">
        <v>1499</v>
      </c>
      <c r="B262" s="235" t="s">
        <v>175</v>
      </c>
      <c r="C262" s="232" t="s">
        <v>773</v>
      </c>
      <c r="D262" s="236" t="s">
        <v>774</v>
      </c>
      <c r="E262" s="237" t="s">
        <v>23</v>
      </c>
      <c r="F262" s="208">
        <v>3</v>
      </c>
      <c r="G262" s="558"/>
      <c r="H262" s="64">
        <f t="shared" si="41"/>
        <v>0</v>
      </c>
      <c r="I262" s="69" t="e">
        <f t="shared" si="42"/>
        <v>#DIV/0!</v>
      </c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</row>
    <row r="263" spans="1:23" s="20" customFormat="1" ht="12.75" outlineLevel="1" x14ac:dyDescent="0.2">
      <c r="A263" s="61" t="s">
        <v>1500</v>
      </c>
      <c r="B263" s="235" t="s">
        <v>175</v>
      </c>
      <c r="C263" s="232" t="s">
        <v>775</v>
      </c>
      <c r="D263" s="236" t="s">
        <v>776</v>
      </c>
      <c r="E263" s="237" t="s">
        <v>23</v>
      </c>
      <c r="F263" s="208">
        <v>2</v>
      </c>
      <c r="G263" s="558"/>
      <c r="H263" s="64">
        <f t="shared" si="41"/>
        <v>0</v>
      </c>
      <c r="I263" s="69" t="e">
        <f t="shared" si="42"/>
        <v>#DIV/0!</v>
      </c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</row>
    <row r="264" spans="1:23" s="20" customFormat="1" ht="12.75" outlineLevel="1" x14ac:dyDescent="0.2">
      <c r="A264" s="61" t="s">
        <v>1501</v>
      </c>
      <c r="B264" s="235" t="s">
        <v>175</v>
      </c>
      <c r="C264" s="232" t="s">
        <v>315</v>
      </c>
      <c r="D264" s="236" t="s">
        <v>316</v>
      </c>
      <c r="E264" s="237" t="s">
        <v>163</v>
      </c>
      <c r="F264" s="208">
        <v>2</v>
      </c>
      <c r="G264" s="558"/>
      <c r="H264" s="64">
        <f t="shared" si="41"/>
        <v>0</v>
      </c>
      <c r="I264" s="69" t="e">
        <f t="shared" si="42"/>
        <v>#DIV/0!</v>
      </c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</row>
    <row r="265" spans="1:23" s="20" customFormat="1" ht="12.75" outlineLevel="1" x14ac:dyDescent="0.2">
      <c r="A265" s="251" t="s">
        <v>1502</v>
      </c>
      <c r="B265" s="253" t="s">
        <v>175</v>
      </c>
      <c r="C265" s="252" t="s">
        <v>91</v>
      </c>
      <c r="D265" s="254" t="s">
        <v>252</v>
      </c>
      <c r="E265" s="255" t="s">
        <v>163</v>
      </c>
      <c r="F265" s="249">
        <v>8</v>
      </c>
      <c r="G265" s="567"/>
      <c r="H265" s="255">
        <f t="shared" si="41"/>
        <v>0</v>
      </c>
      <c r="I265" s="250" t="e">
        <f t="shared" si="42"/>
        <v>#DIV/0!</v>
      </c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</row>
    <row r="266" spans="1:23" s="20" customFormat="1" ht="12.75" outlineLevel="1" x14ac:dyDescent="0.2">
      <c r="A266" s="215" t="s">
        <v>1503</v>
      </c>
      <c r="B266" s="216"/>
      <c r="C266" s="87"/>
      <c r="D266" s="88" t="s">
        <v>777</v>
      </c>
      <c r="E266" s="266">
        <f>SUM(H267:H273)</f>
        <v>0</v>
      </c>
      <c r="F266" s="267"/>
      <c r="G266" s="267"/>
      <c r="H266" s="216"/>
      <c r="I266" s="89" t="e">
        <f>E266/$G$563</f>
        <v>#DIV/0!</v>
      </c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</row>
    <row r="267" spans="1:23" s="20" customFormat="1" ht="25.5" outlineLevel="1" x14ac:dyDescent="0.2">
      <c r="A267" s="61" t="s">
        <v>1504</v>
      </c>
      <c r="B267" s="224" t="s">
        <v>174</v>
      </c>
      <c r="C267" s="223" t="s">
        <v>778</v>
      </c>
      <c r="D267" s="225" t="s">
        <v>779</v>
      </c>
      <c r="E267" s="226" t="s">
        <v>23</v>
      </c>
      <c r="F267" s="208">
        <v>8</v>
      </c>
      <c r="G267" s="558"/>
      <c r="H267" s="64">
        <f t="shared" ref="H267:H273" si="43">ROUND(G267*F267,2)</f>
        <v>0</v>
      </c>
      <c r="I267" s="69" t="e">
        <f>H267/$G$563</f>
        <v>#DIV/0!</v>
      </c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</row>
    <row r="268" spans="1:23" s="20" customFormat="1" ht="12.75" outlineLevel="1" x14ac:dyDescent="0.2">
      <c r="A268" s="61" t="s">
        <v>1505</v>
      </c>
      <c r="B268" s="235" t="s">
        <v>175</v>
      </c>
      <c r="C268" s="232" t="s">
        <v>780</v>
      </c>
      <c r="D268" s="236" t="s">
        <v>781</v>
      </c>
      <c r="E268" s="237" t="s">
        <v>23</v>
      </c>
      <c r="F268" s="208">
        <v>2</v>
      </c>
      <c r="G268" s="558"/>
      <c r="H268" s="64">
        <f t="shared" si="43"/>
        <v>0</v>
      </c>
      <c r="I268" s="69" t="e">
        <f t="shared" ref="I268:I273" si="44">H268/$G$563</f>
        <v>#DIV/0!</v>
      </c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</row>
    <row r="269" spans="1:23" s="20" customFormat="1" ht="25.5" outlineLevel="1" x14ac:dyDescent="0.2">
      <c r="A269" s="61" t="s">
        <v>1506</v>
      </c>
      <c r="B269" s="235" t="s">
        <v>175</v>
      </c>
      <c r="C269" s="232" t="s">
        <v>782</v>
      </c>
      <c r="D269" s="236" t="s">
        <v>783</v>
      </c>
      <c r="E269" s="237" t="s">
        <v>23</v>
      </c>
      <c r="F269" s="208">
        <v>2</v>
      </c>
      <c r="G269" s="558"/>
      <c r="H269" s="64">
        <f t="shared" si="43"/>
        <v>0</v>
      </c>
      <c r="I269" s="69" t="e">
        <f t="shared" si="44"/>
        <v>#DIV/0!</v>
      </c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</row>
    <row r="270" spans="1:23" s="20" customFormat="1" ht="25.5" outlineLevel="1" x14ac:dyDescent="0.2">
      <c r="A270" s="61" t="s">
        <v>1507</v>
      </c>
      <c r="B270" s="235" t="s">
        <v>175</v>
      </c>
      <c r="C270" s="232" t="s">
        <v>92</v>
      </c>
      <c r="D270" s="236" t="s">
        <v>265</v>
      </c>
      <c r="E270" s="237" t="s">
        <v>23</v>
      </c>
      <c r="F270" s="208">
        <v>16</v>
      </c>
      <c r="G270" s="558"/>
      <c r="H270" s="64">
        <f t="shared" si="43"/>
        <v>0</v>
      </c>
      <c r="I270" s="69" t="e">
        <f t="shared" si="44"/>
        <v>#DIV/0!</v>
      </c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</row>
    <row r="271" spans="1:23" s="20" customFormat="1" ht="12.75" outlineLevel="1" x14ac:dyDescent="0.2">
      <c r="A271" s="61" t="s">
        <v>1508</v>
      </c>
      <c r="B271" s="235" t="s">
        <v>175</v>
      </c>
      <c r="C271" s="232" t="s">
        <v>313</v>
      </c>
      <c r="D271" s="236" t="s">
        <v>314</v>
      </c>
      <c r="E271" s="237" t="s">
        <v>23</v>
      </c>
      <c r="F271" s="208">
        <v>23</v>
      </c>
      <c r="G271" s="558"/>
      <c r="H271" s="64">
        <f t="shared" si="43"/>
        <v>0</v>
      </c>
      <c r="I271" s="69" t="e">
        <f t="shared" si="44"/>
        <v>#DIV/0!</v>
      </c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</row>
    <row r="272" spans="1:23" s="20" customFormat="1" ht="12.75" outlineLevel="1" x14ac:dyDescent="0.2">
      <c r="A272" s="61" t="s">
        <v>1509</v>
      </c>
      <c r="B272" s="214" t="s">
        <v>175</v>
      </c>
      <c r="C272" s="232" t="s">
        <v>784</v>
      </c>
      <c r="D272" s="236" t="s">
        <v>785</v>
      </c>
      <c r="E272" s="237" t="s">
        <v>23</v>
      </c>
      <c r="F272" s="208">
        <v>12</v>
      </c>
      <c r="G272" s="558"/>
      <c r="H272" s="64">
        <f t="shared" si="43"/>
        <v>0</v>
      </c>
      <c r="I272" s="69" t="e">
        <f t="shared" si="44"/>
        <v>#DIV/0!</v>
      </c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</row>
    <row r="273" spans="1:23" s="20" customFormat="1" ht="12.75" outlineLevel="1" x14ac:dyDescent="0.2">
      <c r="A273" s="251" t="s">
        <v>1510</v>
      </c>
      <c r="B273" s="307" t="s">
        <v>175</v>
      </c>
      <c r="C273" s="252" t="s">
        <v>786</v>
      </c>
      <c r="D273" s="254" t="s">
        <v>787</v>
      </c>
      <c r="E273" s="255" t="s">
        <v>203</v>
      </c>
      <c r="F273" s="249">
        <v>5.4</v>
      </c>
      <c r="G273" s="567"/>
      <c r="H273" s="255">
        <f t="shared" si="43"/>
        <v>0</v>
      </c>
      <c r="I273" s="250" t="e">
        <f t="shared" si="44"/>
        <v>#DIV/0!</v>
      </c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</row>
    <row r="274" spans="1:23" s="20" customFormat="1" ht="12.75" outlineLevel="1" x14ac:dyDescent="0.2">
      <c r="A274" s="215" t="s">
        <v>1511</v>
      </c>
      <c r="B274" s="216"/>
      <c r="C274" s="87"/>
      <c r="D274" s="88" t="s">
        <v>308</v>
      </c>
      <c r="E274" s="266">
        <f>SUM(H275:H287)</f>
        <v>0</v>
      </c>
      <c r="F274" s="267"/>
      <c r="G274" s="267"/>
      <c r="H274" s="216"/>
      <c r="I274" s="89" t="e">
        <f>E274/$G$563</f>
        <v>#DIV/0!</v>
      </c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</row>
    <row r="275" spans="1:23" s="20" customFormat="1" ht="25.5" outlineLevel="1" x14ac:dyDescent="0.2">
      <c r="A275" s="61" t="s">
        <v>1512</v>
      </c>
      <c r="B275" s="224" t="s">
        <v>174</v>
      </c>
      <c r="C275" s="223" t="s">
        <v>311</v>
      </c>
      <c r="D275" s="225" t="s">
        <v>312</v>
      </c>
      <c r="E275" s="226" t="s">
        <v>163</v>
      </c>
      <c r="F275" s="380">
        <v>8</v>
      </c>
      <c r="G275" s="574"/>
      <c r="H275" s="226">
        <f t="shared" ref="H275:H287" si="45">ROUND(G275*F275,2)</f>
        <v>0</v>
      </c>
      <c r="I275" s="315" t="e">
        <f>H275/$G$563</f>
        <v>#DIV/0!</v>
      </c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</row>
    <row r="276" spans="1:23" s="20" customFormat="1" ht="12.75" outlineLevel="1" x14ac:dyDescent="0.2">
      <c r="A276" s="61" t="s">
        <v>1513</v>
      </c>
      <c r="B276" s="228" t="s">
        <v>166</v>
      </c>
      <c r="C276" s="227"/>
      <c r="D276" s="229" t="s">
        <v>397</v>
      </c>
      <c r="E276" s="226" t="s">
        <v>23</v>
      </c>
      <c r="F276" s="115">
        <v>2</v>
      </c>
      <c r="G276" s="558"/>
      <c r="H276" s="64">
        <f t="shared" si="45"/>
        <v>0</v>
      </c>
      <c r="I276" s="65" t="e">
        <f t="shared" ref="I276:I287" si="46">H276/$G$563</f>
        <v>#DIV/0!</v>
      </c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</row>
    <row r="277" spans="1:23" s="20" customFormat="1" ht="12.75" outlineLevel="1" x14ac:dyDescent="0.2">
      <c r="A277" s="61" t="s">
        <v>1514</v>
      </c>
      <c r="B277" s="228" t="s">
        <v>174</v>
      </c>
      <c r="C277" s="227" t="s">
        <v>309</v>
      </c>
      <c r="D277" s="229" t="s">
        <v>310</v>
      </c>
      <c r="E277" s="230" t="s">
        <v>163</v>
      </c>
      <c r="F277" s="208">
        <v>2</v>
      </c>
      <c r="G277" s="558"/>
      <c r="H277" s="64">
        <f t="shared" si="45"/>
        <v>0</v>
      </c>
      <c r="I277" s="69" t="e">
        <f t="shared" si="46"/>
        <v>#DIV/0!</v>
      </c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</row>
    <row r="278" spans="1:23" s="20" customFormat="1" ht="12.75" outlineLevel="1" x14ac:dyDescent="0.2">
      <c r="A278" s="61" t="s">
        <v>1515</v>
      </c>
      <c r="B278" s="228" t="s">
        <v>174</v>
      </c>
      <c r="C278" s="227" t="s">
        <v>788</v>
      </c>
      <c r="D278" s="229" t="s">
        <v>789</v>
      </c>
      <c r="E278" s="230" t="s">
        <v>162</v>
      </c>
      <c r="F278" s="208">
        <v>5.05</v>
      </c>
      <c r="G278" s="558"/>
      <c r="H278" s="64">
        <f t="shared" si="45"/>
        <v>0</v>
      </c>
      <c r="I278" s="69" t="e">
        <f t="shared" si="46"/>
        <v>#DIV/0!</v>
      </c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</row>
    <row r="279" spans="1:23" s="20" customFormat="1" ht="25.5" outlineLevel="1" x14ac:dyDescent="0.2">
      <c r="A279" s="61" t="s">
        <v>1516</v>
      </c>
      <c r="B279" s="228" t="s">
        <v>174</v>
      </c>
      <c r="C279" s="227" t="s">
        <v>355</v>
      </c>
      <c r="D279" s="229" t="s">
        <v>356</v>
      </c>
      <c r="E279" s="230" t="s">
        <v>163</v>
      </c>
      <c r="F279" s="208">
        <v>1</v>
      </c>
      <c r="G279" s="558"/>
      <c r="H279" s="64">
        <f t="shared" si="45"/>
        <v>0</v>
      </c>
      <c r="I279" s="69" t="e">
        <f t="shared" si="46"/>
        <v>#DIV/0!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</row>
    <row r="280" spans="1:23" s="20" customFormat="1" ht="25.5" outlineLevel="1" x14ac:dyDescent="0.2">
      <c r="A280" s="61" t="s">
        <v>1517</v>
      </c>
      <c r="B280" s="228" t="s">
        <v>177</v>
      </c>
      <c r="C280" s="227" t="s">
        <v>790</v>
      </c>
      <c r="D280" s="229" t="s">
        <v>791</v>
      </c>
      <c r="E280" s="230" t="s">
        <v>162</v>
      </c>
      <c r="F280" s="208">
        <v>70</v>
      </c>
      <c r="G280" s="558"/>
      <c r="H280" s="64">
        <f t="shared" si="45"/>
        <v>0</v>
      </c>
      <c r="I280" s="69" t="e">
        <f t="shared" si="46"/>
        <v>#DIV/0!</v>
      </c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</row>
    <row r="281" spans="1:23" s="20" customFormat="1" ht="25.5" outlineLevel="1" x14ac:dyDescent="0.2">
      <c r="A281" s="61" t="s">
        <v>1518</v>
      </c>
      <c r="B281" s="228" t="s">
        <v>177</v>
      </c>
      <c r="C281" s="227" t="s">
        <v>792</v>
      </c>
      <c r="D281" s="229" t="s">
        <v>793</v>
      </c>
      <c r="E281" s="230" t="s">
        <v>162</v>
      </c>
      <c r="F281" s="208">
        <v>70</v>
      </c>
      <c r="G281" s="558"/>
      <c r="H281" s="64">
        <f t="shared" si="45"/>
        <v>0</v>
      </c>
      <c r="I281" s="69" t="e">
        <f t="shared" si="46"/>
        <v>#DIV/0!</v>
      </c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</row>
    <row r="282" spans="1:23" s="20" customFormat="1" ht="38.25" outlineLevel="1" x14ac:dyDescent="0.2">
      <c r="A282" s="61" t="s">
        <v>1519</v>
      </c>
      <c r="B282" s="228" t="s">
        <v>177</v>
      </c>
      <c r="C282" s="227" t="s">
        <v>794</v>
      </c>
      <c r="D282" s="229" t="s">
        <v>795</v>
      </c>
      <c r="E282" s="230" t="s">
        <v>796</v>
      </c>
      <c r="F282" s="208">
        <v>1000</v>
      </c>
      <c r="G282" s="558"/>
      <c r="H282" s="64">
        <f t="shared" si="45"/>
        <v>0</v>
      </c>
      <c r="I282" s="69" t="e">
        <f t="shared" si="46"/>
        <v>#DIV/0!</v>
      </c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</row>
    <row r="283" spans="1:23" s="20" customFormat="1" ht="25.5" outlineLevel="1" x14ac:dyDescent="0.2">
      <c r="A283" s="61" t="s">
        <v>1520</v>
      </c>
      <c r="B283" s="228" t="s">
        <v>177</v>
      </c>
      <c r="C283" s="227" t="s">
        <v>797</v>
      </c>
      <c r="D283" s="229" t="s">
        <v>798</v>
      </c>
      <c r="E283" s="230" t="s">
        <v>23</v>
      </c>
      <c r="F283" s="208">
        <v>1</v>
      </c>
      <c r="G283" s="558"/>
      <c r="H283" s="64">
        <f t="shared" si="45"/>
        <v>0</v>
      </c>
      <c r="I283" s="69" t="e">
        <f t="shared" si="46"/>
        <v>#DIV/0!</v>
      </c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</row>
    <row r="284" spans="1:23" s="20" customFormat="1" ht="38.25" outlineLevel="1" x14ac:dyDescent="0.2">
      <c r="A284" s="433" t="s">
        <v>1521</v>
      </c>
      <c r="B284" s="434" t="s">
        <v>177</v>
      </c>
      <c r="C284" s="227" t="s">
        <v>799</v>
      </c>
      <c r="D284" s="229" t="s">
        <v>800</v>
      </c>
      <c r="E284" s="435" t="s">
        <v>796</v>
      </c>
      <c r="F284" s="436">
        <v>700</v>
      </c>
      <c r="G284" s="558"/>
      <c r="H284" s="64">
        <f t="shared" si="45"/>
        <v>0</v>
      </c>
      <c r="I284" s="69" t="e">
        <f t="shared" si="46"/>
        <v>#DIV/0!</v>
      </c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</row>
    <row r="285" spans="1:23" s="20" customFormat="1" ht="25.5" outlineLevel="1" x14ac:dyDescent="0.2">
      <c r="A285" s="61" t="s">
        <v>1522</v>
      </c>
      <c r="B285" s="228" t="s">
        <v>177</v>
      </c>
      <c r="C285" s="227" t="s">
        <v>801</v>
      </c>
      <c r="D285" s="229" t="s">
        <v>802</v>
      </c>
      <c r="E285" s="230" t="s">
        <v>23</v>
      </c>
      <c r="F285" s="208">
        <v>1</v>
      </c>
      <c r="G285" s="558"/>
      <c r="H285" s="64">
        <f t="shared" si="45"/>
        <v>0</v>
      </c>
      <c r="I285" s="69" t="e">
        <f t="shared" si="46"/>
        <v>#DIV/0!</v>
      </c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</row>
    <row r="286" spans="1:23" s="20" customFormat="1" ht="25.5" outlineLevel="1" x14ac:dyDescent="0.2">
      <c r="A286" s="61" t="s">
        <v>1523</v>
      </c>
      <c r="B286" s="228" t="s">
        <v>177</v>
      </c>
      <c r="C286" s="227" t="s">
        <v>803</v>
      </c>
      <c r="D286" s="229" t="s">
        <v>804</v>
      </c>
      <c r="E286" s="230" t="s">
        <v>23</v>
      </c>
      <c r="F286" s="208">
        <v>1</v>
      </c>
      <c r="G286" s="558"/>
      <c r="H286" s="64">
        <f t="shared" si="45"/>
        <v>0</v>
      </c>
      <c r="I286" s="69" t="e">
        <f t="shared" si="46"/>
        <v>#DIV/0!</v>
      </c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</row>
    <row r="287" spans="1:23" s="20" customFormat="1" ht="26.25" outlineLevel="1" thickBot="1" x14ac:dyDescent="0.25">
      <c r="A287" s="61" t="s">
        <v>1524</v>
      </c>
      <c r="B287" s="235" t="s">
        <v>177</v>
      </c>
      <c r="C287" s="232" t="s">
        <v>805</v>
      </c>
      <c r="D287" s="236" t="s">
        <v>806</v>
      </c>
      <c r="E287" s="237" t="s">
        <v>162</v>
      </c>
      <c r="F287" s="208">
        <v>336</v>
      </c>
      <c r="G287" s="558"/>
      <c r="H287" s="64">
        <f t="shared" si="45"/>
        <v>0</v>
      </c>
      <c r="I287" s="69" t="e">
        <f t="shared" si="46"/>
        <v>#DIV/0!</v>
      </c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</row>
    <row r="288" spans="1:23" s="20" customFormat="1" ht="15.75" outlineLevel="1" thickBot="1" x14ac:dyDescent="0.25">
      <c r="A288" s="272">
        <v>9</v>
      </c>
      <c r="B288" s="273"/>
      <c r="C288" s="86"/>
      <c r="D288" s="56" t="s">
        <v>807</v>
      </c>
      <c r="E288" s="271">
        <f>SUM(E289,E349,E357,E410)</f>
        <v>0</v>
      </c>
      <c r="F288" s="271"/>
      <c r="G288" s="271"/>
      <c r="H288" s="271"/>
      <c r="I288" s="57" t="e">
        <f>E288/$G$563</f>
        <v>#DIV/0!</v>
      </c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</row>
    <row r="289" spans="1:23" s="20" customFormat="1" ht="12.75" outlineLevel="1" x14ac:dyDescent="0.2">
      <c r="A289" s="215" t="s">
        <v>93</v>
      </c>
      <c r="B289" s="216"/>
      <c r="C289" s="87"/>
      <c r="D289" s="88" t="s">
        <v>808</v>
      </c>
      <c r="E289" s="266">
        <f>SUM(H290:H348)</f>
        <v>0</v>
      </c>
      <c r="F289" s="267"/>
      <c r="G289" s="267"/>
      <c r="H289" s="216"/>
      <c r="I289" s="60" t="e">
        <f>E289/$G$563</f>
        <v>#DIV/0!</v>
      </c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</row>
    <row r="290" spans="1:23" s="20" customFormat="1" ht="12.75" outlineLevel="1" x14ac:dyDescent="0.2">
      <c r="A290" s="61" t="s">
        <v>94</v>
      </c>
      <c r="B290" s="97" t="s">
        <v>175</v>
      </c>
      <c r="C290" s="98" t="s">
        <v>809</v>
      </c>
      <c r="D290" s="63" t="s">
        <v>810</v>
      </c>
      <c r="E290" s="64" t="s">
        <v>23</v>
      </c>
      <c r="F290" s="208">
        <v>3</v>
      </c>
      <c r="G290" s="558"/>
      <c r="H290" s="64">
        <f t="shared" ref="H290:H344" si="47">ROUND(G290*F290,2)</f>
        <v>0</v>
      </c>
      <c r="I290" s="65" t="e">
        <f t="shared" ref="I290:I321" si="48">H290/$G$563</f>
        <v>#DIV/0!</v>
      </c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</row>
    <row r="291" spans="1:23" s="20" customFormat="1" ht="12.75" outlineLevel="1" x14ac:dyDescent="0.2">
      <c r="A291" s="61" t="s">
        <v>95</v>
      </c>
      <c r="B291" s="99" t="s">
        <v>175</v>
      </c>
      <c r="C291" s="62" t="s">
        <v>811</v>
      </c>
      <c r="D291" s="63" t="s">
        <v>812</v>
      </c>
      <c r="E291" s="64" t="s">
        <v>23</v>
      </c>
      <c r="F291" s="208">
        <v>3</v>
      </c>
      <c r="G291" s="558"/>
      <c r="H291" s="64">
        <f t="shared" si="47"/>
        <v>0</v>
      </c>
      <c r="I291" s="100" t="e">
        <f t="shared" si="48"/>
        <v>#DIV/0!</v>
      </c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</row>
    <row r="292" spans="1:23" s="20" customFormat="1" ht="12.75" outlineLevel="1" x14ac:dyDescent="0.2">
      <c r="A292" s="61" t="s">
        <v>96</v>
      </c>
      <c r="B292" s="99" t="s">
        <v>175</v>
      </c>
      <c r="C292" s="98" t="s">
        <v>813</v>
      </c>
      <c r="D292" s="259" t="s">
        <v>814</v>
      </c>
      <c r="E292" s="260" t="s">
        <v>23</v>
      </c>
      <c r="F292" s="239">
        <v>1</v>
      </c>
      <c r="G292" s="565"/>
      <c r="H292" s="260">
        <f t="shared" si="47"/>
        <v>0</v>
      </c>
      <c r="I292" s="100" t="e">
        <f t="shared" si="48"/>
        <v>#DIV/0!</v>
      </c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</row>
    <row r="293" spans="1:23" s="20" customFormat="1" ht="25.5" outlineLevel="1" x14ac:dyDescent="0.2">
      <c r="A293" s="61" t="s">
        <v>97</v>
      </c>
      <c r="B293" s="231" t="s">
        <v>175</v>
      </c>
      <c r="C293" s="98" t="s">
        <v>815</v>
      </c>
      <c r="D293" s="229" t="s">
        <v>816</v>
      </c>
      <c r="E293" s="230" t="s">
        <v>23</v>
      </c>
      <c r="F293" s="115">
        <v>1</v>
      </c>
      <c r="G293" s="558"/>
      <c r="H293" s="260">
        <f t="shared" si="47"/>
        <v>0</v>
      </c>
      <c r="I293" s="100" t="e">
        <f t="shared" si="48"/>
        <v>#DIV/0!</v>
      </c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</row>
    <row r="294" spans="1:23" s="20" customFormat="1" ht="25.5" outlineLevel="1" x14ac:dyDescent="0.2">
      <c r="A294" s="61" t="s">
        <v>98</v>
      </c>
      <c r="B294" s="231" t="s">
        <v>175</v>
      </c>
      <c r="C294" s="98" t="s">
        <v>817</v>
      </c>
      <c r="D294" s="229" t="s">
        <v>818</v>
      </c>
      <c r="E294" s="230" t="s">
        <v>23</v>
      </c>
      <c r="F294" s="208">
        <v>2</v>
      </c>
      <c r="G294" s="558"/>
      <c r="H294" s="260">
        <f t="shared" si="47"/>
        <v>0</v>
      </c>
      <c r="I294" s="100" t="e">
        <f t="shared" si="48"/>
        <v>#DIV/0!</v>
      </c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</row>
    <row r="295" spans="1:23" s="20" customFormat="1" ht="12.75" outlineLevel="1" x14ac:dyDescent="0.2">
      <c r="A295" s="61" t="s">
        <v>99</v>
      </c>
      <c r="B295" s="227" t="s">
        <v>175</v>
      </c>
      <c r="C295" s="98" t="s">
        <v>819</v>
      </c>
      <c r="D295" s="229" t="s">
        <v>820</v>
      </c>
      <c r="E295" s="230" t="s">
        <v>23</v>
      </c>
      <c r="F295" s="208">
        <v>35</v>
      </c>
      <c r="G295" s="558"/>
      <c r="H295" s="260">
        <f t="shared" si="47"/>
        <v>0</v>
      </c>
      <c r="I295" s="100" t="e">
        <f t="shared" si="48"/>
        <v>#DIV/0!</v>
      </c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</row>
    <row r="296" spans="1:23" s="20" customFormat="1" ht="12.75" outlineLevel="1" x14ac:dyDescent="0.2">
      <c r="A296" s="61" t="s">
        <v>927</v>
      </c>
      <c r="B296" s="110" t="s">
        <v>175</v>
      </c>
      <c r="C296" s="98" t="s">
        <v>821</v>
      </c>
      <c r="D296" s="229" t="s">
        <v>822</v>
      </c>
      <c r="E296" s="230" t="s">
        <v>23</v>
      </c>
      <c r="F296" s="208">
        <v>6</v>
      </c>
      <c r="G296" s="558"/>
      <c r="H296" s="260">
        <f t="shared" si="47"/>
        <v>0</v>
      </c>
      <c r="I296" s="100" t="e">
        <f t="shared" si="48"/>
        <v>#DIV/0!</v>
      </c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</row>
    <row r="297" spans="1:23" s="20" customFormat="1" ht="12.75" outlineLevel="1" x14ac:dyDescent="0.2">
      <c r="A297" s="61" t="s">
        <v>928</v>
      </c>
      <c r="B297" s="231" t="s">
        <v>175</v>
      </c>
      <c r="C297" s="98" t="s">
        <v>823</v>
      </c>
      <c r="D297" s="229" t="s">
        <v>824</v>
      </c>
      <c r="E297" s="230" t="s">
        <v>23</v>
      </c>
      <c r="F297" s="208">
        <v>1</v>
      </c>
      <c r="G297" s="558"/>
      <c r="H297" s="260">
        <f t="shared" si="47"/>
        <v>0</v>
      </c>
      <c r="I297" s="100" t="e">
        <f t="shared" si="48"/>
        <v>#DIV/0!</v>
      </c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</row>
    <row r="298" spans="1:23" s="20" customFormat="1" ht="12.75" outlineLevel="1" x14ac:dyDescent="0.2">
      <c r="A298" s="61" t="s">
        <v>929</v>
      </c>
      <c r="B298" s="231" t="s">
        <v>175</v>
      </c>
      <c r="C298" s="98" t="s">
        <v>825</v>
      </c>
      <c r="D298" s="229" t="s">
        <v>826</v>
      </c>
      <c r="E298" s="230" t="s">
        <v>203</v>
      </c>
      <c r="F298" s="208">
        <v>227.15</v>
      </c>
      <c r="G298" s="558"/>
      <c r="H298" s="260">
        <f t="shared" si="47"/>
        <v>0</v>
      </c>
      <c r="I298" s="100" t="e">
        <f t="shared" si="48"/>
        <v>#DIV/0!</v>
      </c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</row>
    <row r="299" spans="1:23" s="20" customFormat="1" ht="12.75" outlineLevel="1" x14ac:dyDescent="0.2">
      <c r="A299" s="61" t="s">
        <v>930</v>
      </c>
      <c r="B299" s="231" t="s">
        <v>175</v>
      </c>
      <c r="C299" s="98" t="s">
        <v>827</v>
      </c>
      <c r="D299" s="229" t="s">
        <v>828</v>
      </c>
      <c r="E299" s="230" t="s">
        <v>203</v>
      </c>
      <c r="F299" s="208">
        <v>944.85</v>
      </c>
      <c r="G299" s="558"/>
      <c r="H299" s="260">
        <f t="shared" si="47"/>
        <v>0</v>
      </c>
      <c r="I299" s="100" t="e">
        <f t="shared" si="48"/>
        <v>#DIV/0!</v>
      </c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</row>
    <row r="300" spans="1:23" s="20" customFormat="1" ht="12.75" outlineLevel="1" x14ac:dyDescent="0.2">
      <c r="A300" s="61" t="s">
        <v>931</v>
      </c>
      <c r="B300" s="231" t="s">
        <v>175</v>
      </c>
      <c r="C300" s="98" t="s">
        <v>829</v>
      </c>
      <c r="D300" s="229" t="s">
        <v>830</v>
      </c>
      <c r="E300" s="230" t="s">
        <v>203</v>
      </c>
      <c r="F300" s="208">
        <v>519.15</v>
      </c>
      <c r="G300" s="558"/>
      <c r="H300" s="260">
        <f t="shared" si="47"/>
        <v>0</v>
      </c>
      <c r="I300" s="100" t="e">
        <f t="shared" si="48"/>
        <v>#DIV/0!</v>
      </c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</row>
    <row r="301" spans="1:23" s="20" customFormat="1" ht="12.75" outlineLevel="1" x14ac:dyDescent="0.2">
      <c r="A301" s="61" t="s">
        <v>932</v>
      </c>
      <c r="B301" s="231" t="s">
        <v>175</v>
      </c>
      <c r="C301" s="98" t="s">
        <v>831</v>
      </c>
      <c r="D301" s="229" t="s">
        <v>832</v>
      </c>
      <c r="E301" s="230" t="s">
        <v>203</v>
      </c>
      <c r="F301" s="208">
        <v>933.05</v>
      </c>
      <c r="G301" s="558"/>
      <c r="H301" s="260">
        <f t="shared" si="47"/>
        <v>0</v>
      </c>
      <c r="I301" s="100" t="e">
        <f t="shared" si="48"/>
        <v>#DIV/0!</v>
      </c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</row>
    <row r="302" spans="1:23" s="20" customFormat="1" ht="12.75" outlineLevel="1" x14ac:dyDescent="0.2">
      <c r="A302" s="61" t="s">
        <v>933</v>
      </c>
      <c r="B302" s="231" t="s">
        <v>175</v>
      </c>
      <c r="C302" s="98" t="s">
        <v>833</v>
      </c>
      <c r="D302" s="229" t="s">
        <v>834</v>
      </c>
      <c r="E302" s="230" t="s">
        <v>203</v>
      </c>
      <c r="F302" s="208">
        <v>102</v>
      </c>
      <c r="G302" s="558"/>
      <c r="H302" s="260">
        <f t="shared" si="47"/>
        <v>0</v>
      </c>
      <c r="I302" s="100" t="e">
        <f t="shared" si="48"/>
        <v>#DIV/0!</v>
      </c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</row>
    <row r="303" spans="1:23" s="20" customFormat="1" ht="12.75" outlineLevel="1" x14ac:dyDescent="0.2">
      <c r="A303" s="61" t="s">
        <v>934</v>
      </c>
      <c r="B303" s="231" t="s">
        <v>175</v>
      </c>
      <c r="C303" s="98" t="s">
        <v>835</v>
      </c>
      <c r="D303" s="229" t="s">
        <v>836</v>
      </c>
      <c r="E303" s="230" t="s">
        <v>203</v>
      </c>
      <c r="F303" s="208">
        <v>4429</v>
      </c>
      <c r="G303" s="558"/>
      <c r="H303" s="260">
        <f t="shared" si="47"/>
        <v>0</v>
      </c>
      <c r="I303" s="100" t="e">
        <f t="shared" si="48"/>
        <v>#DIV/0!</v>
      </c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</row>
    <row r="304" spans="1:23" s="20" customFormat="1" ht="12.75" outlineLevel="1" x14ac:dyDescent="0.2">
      <c r="A304" s="61" t="s">
        <v>935</v>
      </c>
      <c r="B304" s="231" t="s">
        <v>175</v>
      </c>
      <c r="C304" s="98" t="s">
        <v>837</v>
      </c>
      <c r="D304" s="229" t="s">
        <v>838</v>
      </c>
      <c r="E304" s="230" t="s">
        <v>203</v>
      </c>
      <c r="F304" s="208">
        <v>1203</v>
      </c>
      <c r="G304" s="558"/>
      <c r="H304" s="260">
        <f t="shared" si="47"/>
        <v>0</v>
      </c>
      <c r="I304" s="100" t="e">
        <f t="shared" si="48"/>
        <v>#DIV/0!</v>
      </c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</row>
    <row r="305" spans="1:23" s="20" customFormat="1" ht="12.75" outlineLevel="1" x14ac:dyDescent="0.2">
      <c r="A305" s="61" t="s">
        <v>936</v>
      </c>
      <c r="B305" s="231" t="s">
        <v>175</v>
      </c>
      <c r="C305" s="98" t="s">
        <v>839</v>
      </c>
      <c r="D305" s="229" t="s">
        <v>840</v>
      </c>
      <c r="E305" s="230" t="s">
        <v>203</v>
      </c>
      <c r="F305" s="208">
        <v>4</v>
      </c>
      <c r="G305" s="558"/>
      <c r="H305" s="260">
        <f t="shared" si="47"/>
        <v>0</v>
      </c>
      <c r="I305" s="100" t="e">
        <f t="shared" si="48"/>
        <v>#DIV/0!</v>
      </c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</row>
    <row r="306" spans="1:23" s="20" customFormat="1" ht="12.75" outlineLevel="1" x14ac:dyDescent="0.2">
      <c r="A306" s="61" t="s">
        <v>937</v>
      </c>
      <c r="B306" s="231" t="s">
        <v>175</v>
      </c>
      <c r="C306" s="98" t="s">
        <v>841</v>
      </c>
      <c r="D306" s="229" t="s">
        <v>842</v>
      </c>
      <c r="E306" s="230" t="s">
        <v>203</v>
      </c>
      <c r="F306" s="208">
        <v>184</v>
      </c>
      <c r="G306" s="558"/>
      <c r="H306" s="260">
        <f t="shared" si="47"/>
        <v>0</v>
      </c>
      <c r="I306" s="100" t="e">
        <f t="shared" si="48"/>
        <v>#DIV/0!</v>
      </c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</row>
    <row r="307" spans="1:23" s="20" customFormat="1" ht="12.75" outlineLevel="1" x14ac:dyDescent="0.2">
      <c r="A307" s="61" t="s">
        <v>938</v>
      </c>
      <c r="B307" s="227" t="s">
        <v>175</v>
      </c>
      <c r="C307" s="98" t="s">
        <v>843</v>
      </c>
      <c r="D307" s="73" t="s">
        <v>844</v>
      </c>
      <c r="E307" s="111" t="s">
        <v>203</v>
      </c>
      <c r="F307" s="208">
        <v>228</v>
      </c>
      <c r="G307" s="558"/>
      <c r="H307" s="260">
        <f t="shared" si="47"/>
        <v>0</v>
      </c>
      <c r="I307" s="100" t="e">
        <f t="shared" si="48"/>
        <v>#DIV/0!</v>
      </c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</row>
    <row r="308" spans="1:23" s="20" customFormat="1" ht="12.75" outlineLevel="1" x14ac:dyDescent="0.2">
      <c r="A308" s="61" t="s">
        <v>939</v>
      </c>
      <c r="B308" s="98" t="s">
        <v>175</v>
      </c>
      <c r="C308" s="110" t="s">
        <v>845</v>
      </c>
      <c r="D308" s="229" t="s">
        <v>846</v>
      </c>
      <c r="E308" s="230" t="s">
        <v>203</v>
      </c>
      <c r="F308" s="209">
        <v>92</v>
      </c>
      <c r="G308" s="559"/>
      <c r="H308" s="260">
        <f t="shared" si="47"/>
        <v>0</v>
      </c>
      <c r="I308" s="100" t="e">
        <f t="shared" si="48"/>
        <v>#DIV/0!</v>
      </c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</row>
    <row r="309" spans="1:23" s="20" customFormat="1" ht="12.75" outlineLevel="1" x14ac:dyDescent="0.2">
      <c r="A309" s="61" t="s">
        <v>940</v>
      </c>
      <c r="B309" s="233" t="s">
        <v>175</v>
      </c>
      <c r="C309" s="261" t="s">
        <v>847</v>
      </c>
      <c r="D309" s="229" t="s">
        <v>848</v>
      </c>
      <c r="E309" s="230" t="s">
        <v>203</v>
      </c>
      <c r="F309" s="234">
        <v>89</v>
      </c>
      <c r="G309" s="573"/>
      <c r="H309" s="260">
        <f t="shared" si="47"/>
        <v>0</v>
      </c>
      <c r="I309" s="100" t="e">
        <f t="shared" si="48"/>
        <v>#DIV/0!</v>
      </c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</row>
    <row r="310" spans="1:23" s="20" customFormat="1" ht="12.75" outlineLevel="1" x14ac:dyDescent="0.2">
      <c r="A310" s="61" t="s">
        <v>941</v>
      </c>
      <c r="B310" s="232" t="s">
        <v>175</v>
      </c>
      <c r="C310" s="235" t="s">
        <v>849</v>
      </c>
      <c r="D310" s="236" t="s">
        <v>850</v>
      </c>
      <c r="E310" s="237" t="s">
        <v>203</v>
      </c>
      <c r="F310" s="238">
        <v>78</v>
      </c>
      <c r="G310" s="575"/>
      <c r="H310" s="260">
        <f t="shared" si="47"/>
        <v>0</v>
      </c>
      <c r="I310" s="100" t="e">
        <f t="shared" si="48"/>
        <v>#DIV/0!</v>
      </c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</row>
    <row r="311" spans="1:23" s="20" customFormat="1" ht="25.5" outlineLevel="1" x14ac:dyDescent="0.2">
      <c r="A311" s="61" t="s">
        <v>942</v>
      </c>
      <c r="B311" s="98" t="s">
        <v>175</v>
      </c>
      <c r="C311" s="227" t="s">
        <v>851</v>
      </c>
      <c r="D311" s="229" t="s">
        <v>852</v>
      </c>
      <c r="E311" s="230" t="s">
        <v>162</v>
      </c>
      <c r="F311" s="234">
        <v>13</v>
      </c>
      <c r="G311" s="573"/>
      <c r="H311" s="260">
        <f t="shared" si="47"/>
        <v>0</v>
      </c>
      <c r="I311" s="100" t="e">
        <f t="shared" si="48"/>
        <v>#DIV/0!</v>
      </c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</row>
    <row r="312" spans="1:23" s="20" customFormat="1" ht="12.75" outlineLevel="1" x14ac:dyDescent="0.2">
      <c r="A312" s="61" t="s">
        <v>943</v>
      </c>
      <c r="B312" s="98" t="s">
        <v>175</v>
      </c>
      <c r="C312" s="110" t="s">
        <v>853</v>
      </c>
      <c r="D312" s="229" t="s">
        <v>854</v>
      </c>
      <c r="E312" s="230" t="s">
        <v>23</v>
      </c>
      <c r="F312" s="115">
        <v>1</v>
      </c>
      <c r="G312" s="558"/>
      <c r="H312" s="260">
        <f t="shared" si="47"/>
        <v>0</v>
      </c>
      <c r="I312" s="100" t="e">
        <f t="shared" si="48"/>
        <v>#DIV/0!</v>
      </c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</row>
    <row r="313" spans="1:23" s="20" customFormat="1" ht="12.75" outlineLevel="1" x14ac:dyDescent="0.2">
      <c r="A313" s="61" t="s">
        <v>944</v>
      </c>
      <c r="B313" s="98" t="s">
        <v>175</v>
      </c>
      <c r="C313" s="231" t="s">
        <v>855</v>
      </c>
      <c r="D313" s="236" t="s">
        <v>856</v>
      </c>
      <c r="E313" s="237" t="s">
        <v>23</v>
      </c>
      <c r="F313" s="239">
        <v>67</v>
      </c>
      <c r="G313" s="558"/>
      <c r="H313" s="260">
        <f t="shared" si="47"/>
        <v>0</v>
      </c>
      <c r="I313" s="100" t="e">
        <f t="shared" si="48"/>
        <v>#DIV/0!</v>
      </c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</row>
    <row r="314" spans="1:23" s="20" customFormat="1" ht="12.75" outlineLevel="1" x14ac:dyDescent="0.2">
      <c r="A314" s="61" t="s">
        <v>945</v>
      </c>
      <c r="B314" s="98" t="s">
        <v>175</v>
      </c>
      <c r="C314" s="231" t="s">
        <v>857</v>
      </c>
      <c r="D314" s="229" t="s">
        <v>858</v>
      </c>
      <c r="E314" s="230" t="s">
        <v>23</v>
      </c>
      <c r="F314" s="115">
        <v>13</v>
      </c>
      <c r="G314" s="558"/>
      <c r="H314" s="260">
        <f t="shared" si="47"/>
        <v>0</v>
      </c>
      <c r="I314" s="100" t="e">
        <f t="shared" si="48"/>
        <v>#DIV/0!</v>
      </c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</row>
    <row r="315" spans="1:23" s="20" customFormat="1" ht="12.75" outlineLevel="1" x14ac:dyDescent="0.2">
      <c r="A315" s="61" t="s">
        <v>946</v>
      </c>
      <c r="B315" s="98" t="s">
        <v>175</v>
      </c>
      <c r="C315" s="231" t="s">
        <v>859</v>
      </c>
      <c r="D315" s="229" t="s">
        <v>860</v>
      </c>
      <c r="E315" s="230" t="s">
        <v>23</v>
      </c>
      <c r="F315" s="208">
        <v>3</v>
      </c>
      <c r="G315" s="558"/>
      <c r="H315" s="260">
        <f t="shared" si="47"/>
        <v>0</v>
      </c>
      <c r="I315" s="100" t="e">
        <f t="shared" si="48"/>
        <v>#DIV/0!</v>
      </c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</row>
    <row r="316" spans="1:23" s="20" customFormat="1" ht="12.75" outlineLevel="1" x14ac:dyDescent="0.2">
      <c r="A316" s="61" t="s">
        <v>947</v>
      </c>
      <c r="B316" s="98" t="s">
        <v>175</v>
      </c>
      <c r="C316" s="231" t="s">
        <v>861</v>
      </c>
      <c r="D316" s="229" t="s">
        <v>862</v>
      </c>
      <c r="E316" s="230" t="s">
        <v>23</v>
      </c>
      <c r="F316" s="208">
        <v>3</v>
      </c>
      <c r="G316" s="558"/>
      <c r="H316" s="260">
        <f t="shared" si="47"/>
        <v>0</v>
      </c>
      <c r="I316" s="100" t="e">
        <f t="shared" si="48"/>
        <v>#DIV/0!</v>
      </c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</row>
    <row r="317" spans="1:23" s="20" customFormat="1" ht="12.75" outlineLevel="1" x14ac:dyDescent="0.2">
      <c r="A317" s="61" t="s">
        <v>948</v>
      </c>
      <c r="B317" s="98" t="s">
        <v>175</v>
      </c>
      <c r="C317" s="231" t="s">
        <v>863</v>
      </c>
      <c r="D317" s="229" t="s">
        <v>864</v>
      </c>
      <c r="E317" s="230" t="s">
        <v>23</v>
      </c>
      <c r="F317" s="208">
        <v>3</v>
      </c>
      <c r="G317" s="558"/>
      <c r="H317" s="260">
        <f t="shared" si="47"/>
        <v>0</v>
      </c>
      <c r="I317" s="100" t="e">
        <f t="shared" si="48"/>
        <v>#DIV/0!</v>
      </c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</row>
    <row r="318" spans="1:23" s="20" customFormat="1" ht="12.75" outlineLevel="1" x14ac:dyDescent="0.2">
      <c r="A318" s="61" t="s">
        <v>949</v>
      </c>
      <c r="B318" s="98" t="s">
        <v>175</v>
      </c>
      <c r="C318" s="231" t="s">
        <v>865</v>
      </c>
      <c r="D318" s="229" t="s">
        <v>866</v>
      </c>
      <c r="E318" s="230" t="s">
        <v>23</v>
      </c>
      <c r="F318" s="208">
        <v>16</v>
      </c>
      <c r="G318" s="558"/>
      <c r="H318" s="260">
        <f t="shared" si="47"/>
        <v>0</v>
      </c>
      <c r="I318" s="100" t="e">
        <f t="shared" si="48"/>
        <v>#DIV/0!</v>
      </c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</row>
    <row r="319" spans="1:23" s="20" customFormat="1" ht="12.75" outlineLevel="1" x14ac:dyDescent="0.2">
      <c r="A319" s="61" t="s">
        <v>950</v>
      </c>
      <c r="B319" s="98" t="s">
        <v>175</v>
      </c>
      <c r="C319" s="227" t="s">
        <v>867</v>
      </c>
      <c r="D319" s="229" t="s">
        <v>868</v>
      </c>
      <c r="E319" s="230" t="s">
        <v>23</v>
      </c>
      <c r="F319" s="208">
        <v>8</v>
      </c>
      <c r="G319" s="558"/>
      <c r="H319" s="260">
        <f t="shared" si="47"/>
        <v>0</v>
      </c>
      <c r="I319" s="100" t="e">
        <f t="shared" si="48"/>
        <v>#DIV/0!</v>
      </c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</row>
    <row r="320" spans="1:23" s="20" customFormat="1" ht="12.75" outlineLevel="1" x14ac:dyDescent="0.2">
      <c r="A320" s="61" t="s">
        <v>951</v>
      </c>
      <c r="B320" s="227" t="s">
        <v>175</v>
      </c>
      <c r="C320" s="98" t="s">
        <v>869</v>
      </c>
      <c r="D320" s="229" t="s">
        <v>870</v>
      </c>
      <c r="E320" s="230" t="s">
        <v>23</v>
      </c>
      <c r="F320" s="208">
        <v>3</v>
      </c>
      <c r="G320" s="558"/>
      <c r="H320" s="260">
        <f t="shared" si="47"/>
        <v>0</v>
      </c>
      <c r="I320" s="100" t="e">
        <f t="shared" si="48"/>
        <v>#DIV/0!</v>
      </c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</row>
    <row r="321" spans="1:23" s="20" customFormat="1" ht="12.75" outlineLevel="1" x14ac:dyDescent="0.2">
      <c r="A321" s="61" t="s">
        <v>952</v>
      </c>
      <c r="B321" s="98" t="s">
        <v>175</v>
      </c>
      <c r="C321" s="231" t="s">
        <v>871</v>
      </c>
      <c r="D321" s="229" t="s">
        <v>872</v>
      </c>
      <c r="E321" s="230" t="s">
        <v>23</v>
      </c>
      <c r="F321" s="208">
        <v>6</v>
      </c>
      <c r="G321" s="558"/>
      <c r="H321" s="260">
        <f t="shared" si="47"/>
        <v>0</v>
      </c>
      <c r="I321" s="100" t="e">
        <f t="shared" si="48"/>
        <v>#DIV/0!</v>
      </c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</row>
    <row r="322" spans="1:23" s="20" customFormat="1" ht="12.75" outlineLevel="1" x14ac:dyDescent="0.2">
      <c r="A322" s="61" t="s">
        <v>953</v>
      </c>
      <c r="B322" s="227" t="s">
        <v>175</v>
      </c>
      <c r="C322" s="98" t="s">
        <v>873</v>
      </c>
      <c r="D322" s="229" t="s">
        <v>874</v>
      </c>
      <c r="E322" s="230" t="s">
        <v>203</v>
      </c>
      <c r="F322" s="208">
        <v>34338.870000000003</v>
      </c>
      <c r="G322" s="558"/>
      <c r="H322" s="260">
        <f t="shared" si="47"/>
        <v>0</v>
      </c>
      <c r="I322" s="100" t="e">
        <f t="shared" ref="I322:I348" si="49">H322/$G$563</f>
        <v>#DIV/0!</v>
      </c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</row>
    <row r="323" spans="1:23" s="20" customFormat="1" ht="25.5" outlineLevel="1" x14ac:dyDescent="0.2">
      <c r="A323" s="61" t="s">
        <v>954</v>
      </c>
      <c r="B323" s="110" t="s">
        <v>175</v>
      </c>
      <c r="C323" s="98" t="s">
        <v>875</v>
      </c>
      <c r="D323" s="229" t="s">
        <v>876</v>
      </c>
      <c r="E323" s="230" t="s">
        <v>23</v>
      </c>
      <c r="F323" s="208">
        <v>67</v>
      </c>
      <c r="G323" s="558"/>
      <c r="H323" s="260">
        <f t="shared" si="47"/>
        <v>0</v>
      </c>
      <c r="I323" s="100" t="e">
        <f t="shared" si="49"/>
        <v>#DIV/0!</v>
      </c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</row>
    <row r="324" spans="1:23" s="20" customFormat="1" ht="12.75" outlineLevel="1" x14ac:dyDescent="0.2">
      <c r="A324" s="61" t="s">
        <v>955</v>
      </c>
      <c r="B324" s="227" t="s">
        <v>175</v>
      </c>
      <c r="C324" s="98" t="s">
        <v>877</v>
      </c>
      <c r="D324" s="236" t="s">
        <v>878</v>
      </c>
      <c r="E324" s="237" t="s">
        <v>23</v>
      </c>
      <c r="F324" s="239">
        <v>24</v>
      </c>
      <c r="G324" s="575"/>
      <c r="H324" s="260">
        <f t="shared" si="47"/>
        <v>0</v>
      </c>
      <c r="I324" s="100" t="e">
        <f t="shared" si="49"/>
        <v>#DIV/0!</v>
      </c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</row>
    <row r="325" spans="1:23" s="20" customFormat="1" ht="12.75" outlineLevel="1" x14ac:dyDescent="0.2">
      <c r="A325" s="61" t="s">
        <v>956</v>
      </c>
      <c r="B325" s="227" t="s">
        <v>175</v>
      </c>
      <c r="C325" s="98" t="s">
        <v>879</v>
      </c>
      <c r="D325" s="229" t="s">
        <v>880</v>
      </c>
      <c r="E325" s="230" t="s">
        <v>23</v>
      </c>
      <c r="F325" s="234">
        <v>3</v>
      </c>
      <c r="G325" s="573"/>
      <c r="H325" s="260">
        <f t="shared" si="47"/>
        <v>0</v>
      </c>
      <c r="I325" s="100" t="e">
        <f t="shared" si="49"/>
        <v>#DIV/0!</v>
      </c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</row>
    <row r="326" spans="1:23" s="20" customFormat="1" ht="12.75" outlineLevel="1" x14ac:dyDescent="0.2">
      <c r="A326" s="61" t="s">
        <v>957</v>
      </c>
      <c r="B326" s="227" t="s">
        <v>175</v>
      </c>
      <c r="C326" s="98" t="s">
        <v>881</v>
      </c>
      <c r="D326" s="229" t="s">
        <v>882</v>
      </c>
      <c r="E326" s="230" t="s">
        <v>23</v>
      </c>
      <c r="F326" s="234">
        <v>103</v>
      </c>
      <c r="G326" s="573"/>
      <c r="H326" s="260">
        <f t="shared" si="47"/>
        <v>0</v>
      </c>
      <c r="I326" s="100" t="e">
        <f t="shared" si="49"/>
        <v>#DIV/0!</v>
      </c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</row>
    <row r="327" spans="1:23" s="20" customFormat="1" ht="12.75" outlineLevel="1" x14ac:dyDescent="0.2">
      <c r="A327" s="61" t="s">
        <v>958</v>
      </c>
      <c r="B327" s="227" t="s">
        <v>175</v>
      </c>
      <c r="C327" s="98" t="s">
        <v>883</v>
      </c>
      <c r="D327" s="229" t="s">
        <v>884</v>
      </c>
      <c r="E327" s="230" t="s">
        <v>23</v>
      </c>
      <c r="F327" s="234">
        <v>312</v>
      </c>
      <c r="G327" s="573"/>
      <c r="H327" s="260">
        <f t="shared" si="47"/>
        <v>0</v>
      </c>
      <c r="I327" s="100" t="e">
        <f t="shared" si="49"/>
        <v>#DIV/0!</v>
      </c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</row>
    <row r="328" spans="1:23" s="20" customFormat="1" ht="12.75" outlineLevel="1" x14ac:dyDescent="0.2">
      <c r="A328" s="61" t="s">
        <v>959</v>
      </c>
      <c r="B328" s="227" t="s">
        <v>175</v>
      </c>
      <c r="C328" s="98" t="s">
        <v>885</v>
      </c>
      <c r="D328" s="229" t="s">
        <v>886</v>
      </c>
      <c r="E328" s="230" t="s">
        <v>23</v>
      </c>
      <c r="F328" s="234">
        <v>20</v>
      </c>
      <c r="G328" s="573"/>
      <c r="H328" s="260">
        <f t="shared" si="47"/>
        <v>0</v>
      </c>
      <c r="I328" s="100" t="e">
        <f t="shared" si="49"/>
        <v>#DIV/0!</v>
      </c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</row>
    <row r="329" spans="1:23" s="20" customFormat="1" ht="12.75" outlineLevel="1" x14ac:dyDescent="0.2">
      <c r="A329" s="61" t="s">
        <v>960</v>
      </c>
      <c r="B329" s="98" t="s">
        <v>175</v>
      </c>
      <c r="C329" s="227" t="s">
        <v>887</v>
      </c>
      <c r="D329" s="229" t="s">
        <v>888</v>
      </c>
      <c r="E329" s="230" t="s">
        <v>23</v>
      </c>
      <c r="F329" s="234">
        <v>80</v>
      </c>
      <c r="G329" s="573"/>
      <c r="H329" s="260">
        <f t="shared" si="47"/>
        <v>0</v>
      </c>
      <c r="I329" s="100" t="e">
        <f t="shared" si="49"/>
        <v>#DIV/0!</v>
      </c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</row>
    <row r="330" spans="1:23" s="20" customFormat="1" ht="12.75" outlineLevel="1" x14ac:dyDescent="0.2">
      <c r="A330" s="61" t="s">
        <v>961</v>
      </c>
      <c r="B330" s="227" t="s">
        <v>175</v>
      </c>
      <c r="C330" s="98" t="s">
        <v>889</v>
      </c>
      <c r="D330" s="229" t="s">
        <v>890</v>
      </c>
      <c r="E330" s="230" t="s">
        <v>23</v>
      </c>
      <c r="F330" s="234">
        <v>13</v>
      </c>
      <c r="G330" s="573"/>
      <c r="H330" s="260">
        <f t="shared" si="47"/>
        <v>0</v>
      </c>
      <c r="I330" s="100" t="e">
        <f t="shared" si="49"/>
        <v>#DIV/0!</v>
      </c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</row>
    <row r="331" spans="1:23" s="20" customFormat="1" ht="12.75" outlineLevel="1" x14ac:dyDescent="0.2">
      <c r="A331" s="61" t="s">
        <v>962</v>
      </c>
      <c r="B331" s="227" t="s">
        <v>175</v>
      </c>
      <c r="C331" s="98" t="s">
        <v>891</v>
      </c>
      <c r="D331" s="229" t="s">
        <v>892</v>
      </c>
      <c r="E331" s="230" t="s">
        <v>23</v>
      </c>
      <c r="F331" s="234">
        <v>12</v>
      </c>
      <c r="G331" s="573"/>
      <c r="H331" s="260">
        <f t="shared" si="47"/>
        <v>0</v>
      </c>
      <c r="I331" s="100" t="e">
        <f t="shared" si="49"/>
        <v>#DIV/0!</v>
      </c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</row>
    <row r="332" spans="1:23" s="20" customFormat="1" ht="12.75" outlineLevel="1" x14ac:dyDescent="0.2">
      <c r="A332" s="61" t="s">
        <v>963</v>
      </c>
      <c r="B332" s="232" t="s">
        <v>175</v>
      </c>
      <c r="C332" s="98" t="s">
        <v>893</v>
      </c>
      <c r="D332" s="236" t="s">
        <v>894</v>
      </c>
      <c r="E332" s="237" t="s">
        <v>23</v>
      </c>
      <c r="F332" s="238">
        <v>44</v>
      </c>
      <c r="G332" s="575"/>
      <c r="H332" s="260">
        <f t="shared" si="47"/>
        <v>0</v>
      </c>
      <c r="I332" s="100" t="e">
        <f t="shared" si="49"/>
        <v>#DIV/0!</v>
      </c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</row>
    <row r="333" spans="1:23" s="20" customFormat="1" ht="12.75" outlineLevel="1" x14ac:dyDescent="0.2">
      <c r="A333" s="61" t="s">
        <v>964</v>
      </c>
      <c r="B333" s="261" t="s">
        <v>175</v>
      </c>
      <c r="C333" s="233" t="s">
        <v>895</v>
      </c>
      <c r="D333" s="229" t="s">
        <v>896</v>
      </c>
      <c r="E333" s="230" t="s">
        <v>23</v>
      </c>
      <c r="F333" s="234">
        <v>17</v>
      </c>
      <c r="G333" s="573"/>
      <c r="H333" s="260">
        <f t="shared" si="47"/>
        <v>0</v>
      </c>
      <c r="I333" s="100" t="e">
        <f t="shared" si="49"/>
        <v>#DIV/0!</v>
      </c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</row>
    <row r="334" spans="1:23" s="20" customFormat="1" ht="25.5" outlineLevel="1" x14ac:dyDescent="0.2">
      <c r="A334" s="61" t="s">
        <v>965</v>
      </c>
      <c r="B334" s="227" t="s">
        <v>175</v>
      </c>
      <c r="C334" s="98" t="s">
        <v>897</v>
      </c>
      <c r="D334" s="229" t="s">
        <v>898</v>
      </c>
      <c r="E334" s="230" t="s">
        <v>23</v>
      </c>
      <c r="F334" s="234">
        <v>647</v>
      </c>
      <c r="G334" s="573"/>
      <c r="H334" s="260">
        <f t="shared" si="47"/>
        <v>0</v>
      </c>
      <c r="I334" s="100" t="e">
        <f t="shared" si="49"/>
        <v>#DIV/0!</v>
      </c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</row>
    <row r="335" spans="1:23" s="20" customFormat="1" ht="12.75" outlineLevel="1" x14ac:dyDescent="0.2">
      <c r="A335" s="61" t="s">
        <v>966</v>
      </c>
      <c r="B335" s="227" t="s">
        <v>175</v>
      </c>
      <c r="C335" s="98" t="s">
        <v>899</v>
      </c>
      <c r="D335" s="229" t="s">
        <v>900</v>
      </c>
      <c r="E335" s="230" t="s">
        <v>23</v>
      </c>
      <c r="F335" s="234">
        <v>95</v>
      </c>
      <c r="G335" s="573"/>
      <c r="H335" s="260">
        <f t="shared" si="47"/>
        <v>0</v>
      </c>
      <c r="I335" s="100" t="e">
        <f t="shared" si="49"/>
        <v>#DIV/0!</v>
      </c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</row>
    <row r="336" spans="1:23" s="20" customFormat="1" ht="12.75" outlineLevel="1" x14ac:dyDescent="0.2">
      <c r="A336" s="61" t="s">
        <v>967</v>
      </c>
      <c r="B336" s="227" t="s">
        <v>175</v>
      </c>
      <c r="C336" s="98" t="s">
        <v>901</v>
      </c>
      <c r="D336" s="229" t="s">
        <v>902</v>
      </c>
      <c r="E336" s="230" t="s">
        <v>23</v>
      </c>
      <c r="F336" s="234">
        <v>659</v>
      </c>
      <c r="G336" s="573"/>
      <c r="H336" s="260">
        <f t="shared" si="47"/>
        <v>0</v>
      </c>
      <c r="I336" s="100" t="e">
        <f t="shared" si="49"/>
        <v>#DIV/0!</v>
      </c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</row>
    <row r="337" spans="1:23" s="20" customFormat="1" ht="12.75" outlineLevel="1" x14ac:dyDescent="0.2">
      <c r="A337" s="61" t="s">
        <v>968</v>
      </c>
      <c r="B337" s="227" t="s">
        <v>175</v>
      </c>
      <c r="C337" s="98" t="s">
        <v>903</v>
      </c>
      <c r="D337" s="229" t="s">
        <v>904</v>
      </c>
      <c r="E337" s="230" t="s">
        <v>23</v>
      </c>
      <c r="F337" s="234">
        <v>30</v>
      </c>
      <c r="G337" s="573"/>
      <c r="H337" s="260">
        <f t="shared" si="47"/>
        <v>0</v>
      </c>
      <c r="I337" s="100" t="e">
        <f t="shared" si="49"/>
        <v>#DIV/0!</v>
      </c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</row>
    <row r="338" spans="1:23" s="20" customFormat="1" ht="12.75" outlineLevel="1" x14ac:dyDescent="0.2">
      <c r="A338" s="61" t="s">
        <v>969</v>
      </c>
      <c r="B338" s="227" t="s">
        <v>175</v>
      </c>
      <c r="C338" s="98" t="s">
        <v>905</v>
      </c>
      <c r="D338" s="229" t="s">
        <v>906</v>
      </c>
      <c r="E338" s="230" t="s">
        <v>23</v>
      </c>
      <c r="F338" s="234">
        <v>1</v>
      </c>
      <c r="G338" s="573"/>
      <c r="H338" s="260">
        <f t="shared" si="47"/>
        <v>0</v>
      </c>
      <c r="I338" s="100" t="e">
        <f t="shared" si="49"/>
        <v>#DIV/0!</v>
      </c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</row>
    <row r="339" spans="1:23" s="20" customFormat="1" ht="12.75" outlineLevel="1" x14ac:dyDescent="0.2">
      <c r="A339" s="61" t="s">
        <v>970</v>
      </c>
      <c r="B339" s="227" t="s">
        <v>175</v>
      </c>
      <c r="C339" s="98" t="s">
        <v>907</v>
      </c>
      <c r="D339" s="229" t="s">
        <v>908</v>
      </c>
      <c r="E339" s="230" t="s">
        <v>23</v>
      </c>
      <c r="F339" s="234">
        <v>276</v>
      </c>
      <c r="G339" s="573"/>
      <c r="H339" s="260">
        <f t="shared" si="47"/>
        <v>0</v>
      </c>
      <c r="I339" s="100" t="e">
        <f t="shared" si="49"/>
        <v>#DIV/0!</v>
      </c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</row>
    <row r="340" spans="1:23" s="20" customFormat="1" ht="12.75" outlineLevel="1" x14ac:dyDescent="0.2">
      <c r="A340" s="61" t="s">
        <v>971</v>
      </c>
      <c r="B340" s="262" t="s">
        <v>175</v>
      </c>
      <c r="C340" s="264" t="s">
        <v>100</v>
      </c>
      <c r="D340" s="229" t="s">
        <v>245</v>
      </c>
      <c r="E340" s="230" t="s">
        <v>23</v>
      </c>
      <c r="F340" s="234">
        <v>103</v>
      </c>
      <c r="G340" s="573"/>
      <c r="H340" s="260">
        <f t="shared" si="47"/>
        <v>0</v>
      </c>
      <c r="I340" s="100" t="e">
        <f t="shared" si="49"/>
        <v>#DIV/0!</v>
      </c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</row>
    <row r="341" spans="1:23" s="20" customFormat="1" ht="12.75" outlineLevel="1" x14ac:dyDescent="0.2">
      <c r="A341" s="61" t="s">
        <v>972</v>
      </c>
      <c r="B341" s="263" t="s">
        <v>175</v>
      </c>
      <c r="C341" s="265" t="s">
        <v>909</v>
      </c>
      <c r="D341" s="236" t="s">
        <v>910</v>
      </c>
      <c r="E341" s="237" t="s">
        <v>23</v>
      </c>
      <c r="F341" s="238">
        <v>11</v>
      </c>
      <c r="G341" s="575"/>
      <c r="H341" s="260">
        <f t="shared" si="47"/>
        <v>0</v>
      </c>
      <c r="I341" s="100" t="e">
        <f t="shared" si="49"/>
        <v>#DIV/0!</v>
      </c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</row>
    <row r="342" spans="1:23" s="20" customFormat="1" ht="12.75" outlineLevel="1" x14ac:dyDescent="0.2">
      <c r="A342" s="61" t="s">
        <v>973</v>
      </c>
      <c r="B342" s="227" t="s">
        <v>175</v>
      </c>
      <c r="C342" s="98" t="s">
        <v>911</v>
      </c>
      <c r="D342" s="229" t="s">
        <v>912</v>
      </c>
      <c r="E342" s="230" t="s">
        <v>23</v>
      </c>
      <c r="F342" s="234">
        <v>65</v>
      </c>
      <c r="G342" s="573"/>
      <c r="H342" s="260">
        <f t="shared" si="47"/>
        <v>0</v>
      </c>
      <c r="I342" s="100" t="e">
        <f t="shared" si="49"/>
        <v>#DIV/0!</v>
      </c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</row>
    <row r="343" spans="1:23" s="20" customFormat="1" ht="12.75" outlineLevel="1" x14ac:dyDescent="0.2">
      <c r="A343" s="61" t="s">
        <v>974</v>
      </c>
      <c r="B343" s="227" t="s">
        <v>175</v>
      </c>
      <c r="C343" s="98" t="s">
        <v>913</v>
      </c>
      <c r="D343" s="229" t="s">
        <v>914</v>
      </c>
      <c r="E343" s="230" t="s">
        <v>23</v>
      </c>
      <c r="F343" s="234">
        <v>800</v>
      </c>
      <c r="G343" s="573"/>
      <c r="H343" s="260">
        <f t="shared" si="47"/>
        <v>0</v>
      </c>
      <c r="I343" s="100" t="e">
        <f t="shared" si="49"/>
        <v>#DIV/0!</v>
      </c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</row>
    <row r="344" spans="1:23" s="20" customFormat="1" ht="12.75" outlineLevel="1" x14ac:dyDescent="0.2">
      <c r="A344" s="61" t="s">
        <v>975</v>
      </c>
      <c r="B344" s="227" t="s">
        <v>175</v>
      </c>
      <c r="C344" s="98" t="s">
        <v>915</v>
      </c>
      <c r="D344" s="229" t="s">
        <v>916</v>
      </c>
      <c r="E344" s="230" t="s">
        <v>23</v>
      </c>
      <c r="F344" s="234">
        <v>75</v>
      </c>
      <c r="G344" s="573"/>
      <c r="H344" s="260">
        <f t="shared" si="47"/>
        <v>0</v>
      </c>
      <c r="I344" s="100" t="e">
        <f t="shared" si="49"/>
        <v>#DIV/0!</v>
      </c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</row>
    <row r="345" spans="1:23" s="20" customFormat="1" ht="12.75" outlineLevel="1" x14ac:dyDescent="0.2">
      <c r="A345" s="61" t="s">
        <v>976</v>
      </c>
      <c r="B345" s="227" t="s">
        <v>175</v>
      </c>
      <c r="C345" s="98" t="s">
        <v>917</v>
      </c>
      <c r="D345" s="229" t="s">
        <v>918</v>
      </c>
      <c r="E345" s="230" t="s">
        <v>203</v>
      </c>
      <c r="F345" s="234">
        <v>6</v>
      </c>
      <c r="G345" s="573"/>
      <c r="H345" s="260">
        <f t="shared" ref="H345:H348" si="50">ROUND(G345*F345,2)</f>
        <v>0</v>
      </c>
      <c r="I345" s="100" t="e">
        <f t="shared" si="49"/>
        <v>#DIV/0!</v>
      </c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</row>
    <row r="346" spans="1:23" s="20" customFormat="1" ht="12.75" outlineLevel="1" x14ac:dyDescent="0.2">
      <c r="A346" s="61" t="s">
        <v>977</v>
      </c>
      <c r="B346" s="227" t="s">
        <v>175</v>
      </c>
      <c r="C346" s="98" t="s">
        <v>919</v>
      </c>
      <c r="D346" s="229" t="s">
        <v>920</v>
      </c>
      <c r="E346" s="230" t="s">
        <v>203</v>
      </c>
      <c r="F346" s="234">
        <v>1374.85</v>
      </c>
      <c r="G346" s="573"/>
      <c r="H346" s="260">
        <f t="shared" si="50"/>
        <v>0</v>
      </c>
      <c r="I346" s="100" t="e">
        <f t="shared" si="49"/>
        <v>#DIV/0!</v>
      </c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</row>
    <row r="347" spans="1:23" s="20" customFormat="1" ht="12.75" outlineLevel="1" x14ac:dyDescent="0.2">
      <c r="A347" s="61" t="s">
        <v>978</v>
      </c>
      <c r="B347" s="227" t="s">
        <v>175</v>
      </c>
      <c r="C347" s="98" t="s">
        <v>921</v>
      </c>
      <c r="D347" s="229" t="s">
        <v>922</v>
      </c>
      <c r="E347" s="230" t="s">
        <v>203</v>
      </c>
      <c r="F347" s="234">
        <v>571.20000000000005</v>
      </c>
      <c r="G347" s="573"/>
      <c r="H347" s="260">
        <f t="shared" si="50"/>
        <v>0</v>
      </c>
      <c r="I347" s="100" t="e">
        <f t="shared" si="49"/>
        <v>#DIV/0!</v>
      </c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</row>
    <row r="348" spans="1:23" s="20" customFormat="1" ht="25.5" outlineLevel="1" x14ac:dyDescent="0.2">
      <c r="A348" s="251" t="s">
        <v>979</v>
      </c>
      <c r="B348" s="308" t="s">
        <v>175</v>
      </c>
      <c r="C348" s="253" t="s">
        <v>923</v>
      </c>
      <c r="D348" s="229" t="s">
        <v>924</v>
      </c>
      <c r="E348" s="385" t="s">
        <v>23</v>
      </c>
      <c r="F348" s="234">
        <v>6</v>
      </c>
      <c r="G348" s="573"/>
      <c r="H348" s="260">
        <f t="shared" si="50"/>
        <v>0</v>
      </c>
      <c r="I348" s="250" t="e">
        <f t="shared" si="49"/>
        <v>#DIV/0!</v>
      </c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</row>
    <row r="349" spans="1:23" s="20" customFormat="1" ht="12.75" outlineLevel="1" x14ac:dyDescent="0.2">
      <c r="A349" s="215" t="s">
        <v>1073</v>
      </c>
      <c r="B349" s="216"/>
      <c r="C349" s="58"/>
      <c r="D349" s="311" t="s">
        <v>980</v>
      </c>
      <c r="E349" s="269">
        <f>SUM(H350:H356)</f>
        <v>0</v>
      </c>
      <c r="F349" s="314"/>
      <c r="G349" s="268"/>
      <c r="H349" s="243"/>
      <c r="I349" s="60" t="e">
        <f>E349/$G$563</f>
        <v>#DIV/0!</v>
      </c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</row>
    <row r="350" spans="1:23" s="20" customFormat="1" ht="12.75" outlineLevel="1" x14ac:dyDescent="0.2">
      <c r="A350" s="61" t="s">
        <v>1074</v>
      </c>
      <c r="B350" s="227" t="s">
        <v>175</v>
      </c>
      <c r="C350" s="98" t="s">
        <v>981</v>
      </c>
      <c r="D350" s="229" t="s">
        <v>982</v>
      </c>
      <c r="E350" s="230" t="s">
        <v>203</v>
      </c>
      <c r="F350" s="387">
        <v>1004</v>
      </c>
      <c r="G350" s="573"/>
      <c r="H350" s="260">
        <f t="shared" ref="H350:H356" si="51">ROUND(G350*F350,2)</f>
        <v>0</v>
      </c>
      <c r="I350" s="100" t="e">
        <f>H350/$G$563</f>
        <v>#DIV/0!</v>
      </c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</row>
    <row r="351" spans="1:23" s="20" customFormat="1" ht="12.75" outlineLevel="1" x14ac:dyDescent="0.2">
      <c r="A351" s="61" t="s">
        <v>925</v>
      </c>
      <c r="B351" s="227" t="s">
        <v>175</v>
      </c>
      <c r="C351" s="98" t="s">
        <v>983</v>
      </c>
      <c r="D351" s="229" t="s">
        <v>984</v>
      </c>
      <c r="E351" s="230" t="s">
        <v>203</v>
      </c>
      <c r="F351" s="234">
        <v>1364</v>
      </c>
      <c r="G351" s="573"/>
      <c r="H351" s="260">
        <f t="shared" si="51"/>
        <v>0</v>
      </c>
      <c r="I351" s="100" t="e">
        <f t="shared" ref="I351:I356" si="52">H351/$G$563</f>
        <v>#DIV/0!</v>
      </c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</row>
    <row r="352" spans="1:23" s="20" customFormat="1" ht="12.75" outlineLevel="1" x14ac:dyDescent="0.2">
      <c r="A352" s="61" t="s">
        <v>1076</v>
      </c>
      <c r="B352" s="227" t="s">
        <v>175</v>
      </c>
      <c r="C352" s="98" t="s">
        <v>985</v>
      </c>
      <c r="D352" s="229" t="s">
        <v>986</v>
      </c>
      <c r="E352" s="230" t="s">
        <v>23</v>
      </c>
      <c r="F352" s="234">
        <v>29</v>
      </c>
      <c r="G352" s="573"/>
      <c r="H352" s="260">
        <f t="shared" si="51"/>
        <v>0</v>
      </c>
      <c r="I352" s="100" t="e">
        <f t="shared" si="52"/>
        <v>#DIV/0!</v>
      </c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</row>
    <row r="353" spans="1:23" s="20" customFormat="1" ht="12.75" outlineLevel="1" x14ac:dyDescent="0.2">
      <c r="A353" s="61" t="s">
        <v>1077</v>
      </c>
      <c r="B353" s="227" t="s">
        <v>175</v>
      </c>
      <c r="C353" s="98" t="s">
        <v>987</v>
      </c>
      <c r="D353" s="229" t="s">
        <v>988</v>
      </c>
      <c r="E353" s="230" t="s">
        <v>23</v>
      </c>
      <c r="F353" s="234">
        <v>65</v>
      </c>
      <c r="G353" s="573"/>
      <c r="H353" s="260">
        <f t="shared" si="51"/>
        <v>0</v>
      </c>
      <c r="I353" s="100" t="e">
        <f t="shared" si="52"/>
        <v>#DIV/0!</v>
      </c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</row>
    <row r="354" spans="1:23" s="20" customFormat="1" ht="12.75" outlineLevel="1" x14ac:dyDescent="0.2">
      <c r="A354" s="61" t="s">
        <v>1078</v>
      </c>
      <c r="B354" s="227" t="s">
        <v>175</v>
      </c>
      <c r="C354" s="98" t="s">
        <v>989</v>
      </c>
      <c r="D354" s="229" t="s">
        <v>990</v>
      </c>
      <c r="E354" s="230" t="s">
        <v>23</v>
      </c>
      <c r="F354" s="234">
        <v>80</v>
      </c>
      <c r="G354" s="573"/>
      <c r="H354" s="260">
        <f t="shared" si="51"/>
        <v>0</v>
      </c>
      <c r="I354" s="100" t="e">
        <f t="shared" si="52"/>
        <v>#DIV/0!</v>
      </c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</row>
    <row r="355" spans="1:23" s="20" customFormat="1" ht="12.75" outlineLevel="1" x14ac:dyDescent="0.2">
      <c r="A355" s="61" t="s">
        <v>1079</v>
      </c>
      <c r="B355" s="227" t="s">
        <v>175</v>
      </c>
      <c r="C355" s="98" t="s">
        <v>991</v>
      </c>
      <c r="D355" s="229" t="s">
        <v>992</v>
      </c>
      <c r="E355" s="230" t="s">
        <v>23</v>
      </c>
      <c r="F355" s="234">
        <v>57</v>
      </c>
      <c r="G355" s="573"/>
      <c r="H355" s="260">
        <f t="shared" si="51"/>
        <v>0</v>
      </c>
      <c r="I355" s="100" t="e">
        <f t="shared" si="52"/>
        <v>#DIV/0!</v>
      </c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</row>
    <row r="356" spans="1:23" s="20" customFormat="1" ht="38.25" outlineLevel="1" x14ac:dyDescent="0.2">
      <c r="A356" s="241" t="s">
        <v>1080</v>
      </c>
      <c r="B356" s="308" t="s">
        <v>175</v>
      </c>
      <c r="C356" s="98" t="s">
        <v>345</v>
      </c>
      <c r="D356" s="229" t="s">
        <v>993</v>
      </c>
      <c r="E356" s="385" t="s">
        <v>23</v>
      </c>
      <c r="F356" s="234">
        <v>1</v>
      </c>
      <c r="G356" s="573"/>
      <c r="H356" s="260">
        <f t="shared" si="51"/>
        <v>0</v>
      </c>
      <c r="I356" s="250" t="e">
        <f t="shared" si="52"/>
        <v>#DIV/0!</v>
      </c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</row>
    <row r="357" spans="1:23" s="20" customFormat="1" ht="12.75" outlineLevel="1" x14ac:dyDescent="0.2">
      <c r="A357" s="215" t="s">
        <v>1075</v>
      </c>
      <c r="B357" s="216"/>
      <c r="C357" s="310"/>
      <c r="D357" s="311" t="s">
        <v>994</v>
      </c>
      <c r="E357" s="269">
        <f>SUM(H358:H409)</f>
        <v>0</v>
      </c>
      <c r="F357" s="314"/>
      <c r="G357" s="268"/>
      <c r="H357" s="243"/>
      <c r="I357" s="60" t="e">
        <f>E357/$G$563</f>
        <v>#DIV/0!</v>
      </c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</row>
    <row r="358" spans="1:23" s="20" customFormat="1" ht="12.75" outlineLevel="1" x14ac:dyDescent="0.2">
      <c r="A358" s="61" t="s">
        <v>1081</v>
      </c>
      <c r="B358" s="227" t="s">
        <v>175</v>
      </c>
      <c r="C358" s="98" t="s">
        <v>757</v>
      </c>
      <c r="D358" s="229" t="s">
        <v>758</v>
      </c>
      <c r="E358" s="230" t="s">
        <v>150</v>
      </c>
      <c r="F358" s="387">
        <v>9.2200000000000006</v>
      </c>
      <c r="G358" s="573"/>
      <c r="H358" s="260">
        <f t="shared" ref="H358:H411" si="53">ROUND(G358*F358,2)</f>
        <v>0</v>
      </c>
      <c r="I358" s="100" t="e">
        <f>H358/$G$563</f>
        <v>#DIV/0!</v>
      </c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</row>
    <row r="359" spans="1:23" s="20" customFormat="1" ht="12.75" outlineLevel="1" x14ac:dyDescent="0.2">
      <c r="A359" s="61" t="s">
        <v>1082</v>
      </c>
      <c r="B359" s="227" t="s">
        <v>175</v>
      </c>
      <c r="C359" s="98" t="s">
        <v>995</v>
      </c>
      <c r="D359" s="229" t="s">
        <v>996</v>
      </c>
      <c r="E359" s="230" t="s">
        <v>162</v>
      </c>
      <c r="F359" s="234">
        <v>30.74</v>
      </c>
      <c r="G359" s="573"/>
      <c r="H359" s="260">
        <f t="shared" si="53"/>
        <v>0</v>
      </c>
      <c r="I359" s="100" t="e">
        <f t="shared" ref="I359:I411" si="54">H359/$G$563</f>
        <v>#DIV/0!</v>
      </c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</row>
    <row r="360" spans="1:23" s="20" customFormat="1" ht="12.75" outlineLevel="1" x14ac:dyDescent="0.2">
      <c r="A360" s="61" t="s">
        <v>926</v>
      </c>
      <c r="B360" s="227" t="s">
        <v>175</v>
      </c>
      <c r="C360" s="98" t="s">
        <v>405</v>
      </c>
      <c r="D360" s="229" t="s">
        <v>406</v>
      </c>
      <c r="E360" s="230" t="s">
        <v>162</v>
      </c>
      <c r="F360" s="234">
        <v>6.66</v>
      </c>
      <c r="G360" s="573"/>
      <c r="H360" s="260">
        <f t="shared" si="53"/>
        <v>0</v>
      </c>
      <c r="I360" s="100" t="e">
        <f t="shared" si="54"/>
        <v>#DIV/0!</v>
      </c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</row>
    <row r="361" spans="1:23" s="20" customFormat="1" ht="12.75" outlineLevel="1" x14ac:dyDescent="0.2">
      <c r="A361" s="61" t="s">
        <v>1083</v>
      </c>
      <c r="B361" s="227" t="s">
        <v>175</v>
      </c>
      <c r="C361" s="98" t="s">
        <v>997</v>
      </c>
      <c r="D361" s="229" t="s">
        <v>998</v>
      </c>
      <c r="E361" s="230" t="s">
        <v>162</v>
      </c>
      <c r="F361" s="234">
        <v>30.74</v>
      </c>
      <c r="G361" s="573"/>
      <c r="H361" s="260">
        <f t="shared" si="53"/>
        <v>0</v>
      </c>
      <c r="I361" s="100" t="e">
        <f t="shared" si="54"/>
        <v>#DIV/0!</v>
      </c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</row>
    <row r="362" spans="1:23" s="20" customFormat="1" ht="12.75" outlineLevel="1" x14ac:dyDescent="0.2">
      <c r="A362" s="61" t="s">
        <v>1084</v>
      </c>
      <c r="B362" s="227" t="s">
        <v>175</v>
      </c>
      <c r="C362" s="98" t="s">
        <v>999</v>
      </c>
      <c r="D362" s="229" t="s">
        <v>422</v>
      </c>
      <c r="E362" s="230" t="s">
        <v>162</v>
      </c>
      <c r="F362" s="234">
        <v>30.74</v>
      </c>
      <c r="G362" s="573"/>
      <c r="H362" s="260">
        <f t="shared" si="53"/>
        <v>0</v>
      </c>
      <c r="I362" s="100" t="e">
        <f t="shared" si="54"/>
        <v>#DIV/0!</v>
      </c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</row>
    <row r="363" spans="1:23" s="20" customFormat="1" ht="12.75" outlineLevel="1" x14ac:dyDescent="0.2">
      <c r="A363" s="61" t="s">
        <v>1085</v>
      </c>
      <c r="B363" s="227" t="s">
        <v>175</v>
      </c>
      <c r="C363" s="98" t="s">
        <v>1000</v>
      </c>
      <c r="D363" s="229" t="s">
        <v>1001</v>
      </c>
      <c r="E363" s="230" t="s">
        <v>162</v>
      </c>
      <c r="F363" s="234">
        <v>61.48</v>
      </c>
      <c r="G363" s="573"/>
      <c r="H363" s="260">
        <f t="shared" si="53"/>
        <v>0</v>
      </c>
      <c r="I363" s="100" t="e">
        <f t="shared" si="54"/>
        <v>#DIV/0!</v>
      </c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</row>
    <row r="364" spans="1:23" s="20" customFormat="1" ht="12.75" outlineLevel="1" x14ac:dyDescent="0.2">
      <c r="A364" s="61" t="s">
        <v>1086</v>
      </c>
      <c r="B364" s="227" t="s">
        <v>175</v>
      </c>
      <c r="C364" s="98" t="s">
        <v>1002</v>
      </c>
      <c r="D364" s="229" t="s">
        <v>1003</v>
      </c>
      <c r="E364" s="230" t="s">
        <v>150</v>
      </c>
      <c r="F364" s="234">
        <v>9.2200000000000006</v>
      </c>
      <c r="G364" s="573"/>
      <c r="H364" s="260">
        <f t="shared" si="53"/>
        <v>0</v>
      </c>
      <c r="I364" s="100" t="e">
        <f t="shared" si="54"/>
        <v>#DIV/0!</v>
      </c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</row>
    <row r="365" spans="1:23" s="20" customFormat="1" ht="25.5" outlineLevel="1" x14ac:dyDescent="0.2">
      <c r="A365" s="61" t="s">
        <v>1087</v>
      </c>
      <c r="B365" s="227" t="s">
        <v>175</v>
      </c>
      <c r="C365" s="98" t="s">
        <v>1004</v>
      </c>
      <c r="D365" s="229" t="s">
        <v>1005</v>
      </c>
      <c r="E365" s="230" t="s">
        <v>162</v>
      </c>
      <c r="F365" s="234">
        <v>86.58</v>
      </c>
      <c r="G365" s="573"/>
      <c r="H365" s="260">
        <f t="shared" si="53"/>
        <v>0</v>
      </c>
      <c r="I365" s="100" t="e">
        <f t="shared" si="54"/>
        <v>#DIV/0!</v>
      </c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</row>
    <row r="366" spans="1:23" s="20" customFormat="1" ht="12.75" outlineLevel="1" x14ac:dyDescent="0.2">
      <c r="A366" s="61" t="s">
        <v>1088</v>
      </c>
      <c r="B366" s="227" t="s">
        <v>175</v>
      </c>
      <c r="C366" s="98" t="s">
        <v>63</v>
      </c>
      <c r="D366" s="229" t="s">
        <v>253</v>
      </c>
      <c r="E366" s="230" t="s">
        <v>23</v>
      </c>
      <c r="F366" s="234">
        <v>1</v>
      </c>
      <c r="G366" s="573"/>
      <c r="H366" s="260">
        <f t="shared" si="53"/>
        <v>0</v>
      </c>
      <c r="I366" s="100" t="e">
        <f t="shared" si="54"/>
        <v>#DIV/0!</v>
      </c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</row>
    <row r="367" spans="1:23" s="20" customFormat="1" ht="12.75" outlineLevel="1" x14ac:dyDescent="0.2">
      <c r="A367" s="61" t="s">
        <v>1089</v>
      </c>
      <c r="B367" s="227" t="s">
        <v>175</v>
      </c>
      <c r="C367" s="98" t="s">
        <v>1006</v>
      </c>
      <c r="D367" s="229" t="s">
        <v>1007</v>
      </c>
      <c r="E367" s="230" t="s">
        <v>162</v>
      </c>
      <c r="F367" s="234">
        <v>1</v>
      </c>
      <c r="G367" s="573"/>
      <c r="H367" s="260">
        <f t="shared" si="53"/>
        <v>0</v>
      </c>
      <c r="I367" s="100" t="e">
        <f t="shared" si="54"/>
        <v>#DIV/0!</v>
      </c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</row>
    <row r="368" spans="1:23" s="20" customFormat="1" ht="12.75" outlineLevel="1" x14ac:dyDescent="0.2">
      <c r="A368" s="61" t="s">
        <v>1090</v>
      </c>
      <c r="B368" s="227" t="s">
        <v>175</v>
      </c>
      <c r="C368" s="98" t="s">
        <v>1008</v>
      </c>
      <c r="D368" s="229" t="s">
        <v>1009</v>
      </c>
      <c r="E368" s="230" t="s">
        <v>162</v>
      </c>
      <c r="F368" s="234">
        <v>9.43</v>
      </c>
      <c r="G368" s="573"/>
      <c r="H368" s="260">
        <f t="shared" si="53"/>
        <v>0</v>
      </c>
      <c r="I368" s="100" t="e">
        <f t="shared" si="54"/>
        <v>#DIV/0!</v>
      </c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</row>
    <row r="369" spans="1:23" s="20" customFormat="1" ht="12.75" outlineLevel="1" x14ac:dyDescent="0.2">
      <c r="A369" s="61" t="s">
        <v>1091</v>
      </c>
      <c r="B369" s="227" t="s">
        <v>175</v>
      </c>
      <c r="C369" s="98" t="s">
        <v>572</v>
      </c>
      <c r="D369" s="229" t="s">
        <v>573</v>
      </c>
      <c r="E369" s="230" t="s">
        <v>162</v>
      </c>
      <c r="F369" s="234">
        <v>1</v>
      </c>
      <c r="G369" s="573"/>
      <c r="H369" s="260">
        <f t="shared" si="53"/>
        <v>0</v>
      </c>
      <c r="I369" s="100" t="e">
        <f t="shared" si="54"/>
        <v>#DIV/0!</v>
      </c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</row>
    <row r="370" spans="1:23" s="20" customFormat="1" ht="25.5" outlineLevel="1" x14ac:dyDescent="0.2">
      <c r="A370" s="61" t="s">
        <v>1092</v>
      </c>
      <c r="B370" s="227" t="s">
        <v>175</v>
      </c>
      <c r="C370" s="98" t="s">
        <v>568</v>
      </c>
      <c r="D370" s="229" t="s">
        <v>569</v>
      </c>
      <c r="E370" s="230" t="s">
        <v>162</v>
      </c>
      <c r="F370" s="234">
        <v>1</v>
      </c>
      <c r="G370" s="573"/>
      <c r="H370" s="260">
        <f t="shared" si="53"/>
        <v>0</v>
      </c>
      <c r="I370" s="100" t="e">
        <f t="shared" si="54"/>
        <v>#DIV/0!</v>
      </c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</row>
    <row r="371" spans="1:23" s="20" customFormat="1" ht="12.75" outlineLevel="1" x14ac:dyDescent="0.2">
      <c r="A371" s="61" t="s">
        <v>1093</v>
      </c>
      <c r="B371" s="227" t="s">
        <v>175</v>
      </c>
      <c r="C371" s="98" t="s">
        <v>1010</v>
      </c>
      <c r="D371" s="229" t="s">
        <v>1011</v>
      </c>
      <c r="E371" s="230" t="s">
        <v>162</v>
      </c>
      <c r="F371" s="234">
        <v>4.46</v>
      </c>
      <c r="G371" s="573"/>
      <c r="H371" s="260">
        <f t="shared" si="53"/>
        <v>0</v>
      </c>
      <c r="I371" s="100" t="e">
        <f t="shared" si="54"/>
        <v>#DIV/0!</v>
      </c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</row>
    <row r="372" spans="1:23" s="20" customFormat="1" ht="12.75" outlineLevel="1" x14ac:dyDescent="0.2">
      <c r="A372" s="61" t="s">
        <v>1094</v>
      </c>
      <c r="B372" s="227" t="s">
        <v>175</v>
      </c>
      <c r="C372" s="98" t="s">
        <v>1012</v>
      </c>
      <c r="D372" s="229" t="s">
        <v>1013</v>
      </c>
      <c r="E372" s="230" t="s">
        <v>162</v>
      </c>
      <c r="F372" s="234">
        <v>2.52</v>
      </c>
      <c r="G372" s="573"/>
      <c r="H372" s="260">
        <f t="shared" si="53"/>
        <v>0</v>
      </c>
      <c r="I372" s="100" t="e">
        <f t="shared" si="54"/>
        <v>#DIV/0!</v>
      </c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</row>
    <row r="373" spans="1:23" s="20" customFormat="1" ht="12.75" outlineLevel="1" x14ac:dyDescent="0.2">
      <c r="A373" s="61" t="s">
        <v>1095</v>
      </c>
      <c r="B373" s="227" t="s">
        <v>175</v>
      </c>
      <c r="C373" s="98" t="s">
        <v>1014</v>
      </c>
      <c r="D373" s="229" t="s">
        <v>1015</v>
      </c>
      <c r="E373" s="230" t="s">
        <v>162</v>
      </c>
      <c r="F373" s="234">
        <v>15.58</v>
      </c>
      <c r="G373" s="573"/>
      <c r="H373" s="260">
        <f t="shared" si="53"/>
        <v>0</v>
      </c>
      <c r="I373" s="100" t="e">
        <f t="shared" si="54"/>
        <v>#DIV/0!</v>
      </c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</row>
    <row r="374" spans="1:23" s="20" customFormat="1" ht="12.75" outlineLevel="1" x14ac:dyDescent="0.2">
      <c r="A374" s="61" t="s">
        <v>1096</v>
      </c>
      <c r="B374" s="227" t="s">
        <v>175</v>
      </c>
      <c r="C374" s="98" t="s">
        <v>413</v>
      </c>
      <c r="D374" s="229" t="s">
        <v>414</v>
      </c>
      <c r="E374" s="230" t="s">
        <v>162</v>
      </c>
      <c r="F374" s="234">
        <v>17.95</v>
      </c>
      <c r="G374" s="573"/>
      <c r="H374" s="260">
        <f t="shared" si="53"/>
        <v>0</v>
      </c>
      <c r="I374" s="100" t="e">
        <f t="shared" si="54"/>
        <v>#DIV/0!</v>
      </c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</row>
    <row r="375" spans="1:23" s="20" customFormat="1" ht="12.75" outlineLevel="1" x14ac:dyDescent="0.2">
      <c r="A375" s="61" t="s">
        <v>1097</v>
      </c>
      <c r="B375" s="227" t="s">
        <v>175</v>
      </c>
      <c r="C375" s="98" t="s">
        <v>618</v>
      </c>
      <c r="D375" s="229" t="s">
        <v>619</v>
      </c>
      <c r="E375" s="230" t="s">
        <v>162</v>
      </c>
      <c r="F375" s="234">
        <v>17.95</v>
      </c>
      <c r="G375" s="573"/>
      <c r="H375" s="260">
        <f t="shared" si="53"/>
        <v>0</v>
      </c>
      <c r="I375" s="100" t="e">
        <f t="shared" si="54"/>
        <v>#DIV/0!</v>
      </c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</row>
    <row r="376" spans="1:23" s="20" customFormat="1" ht="38.25" outlineLevel="1" x14ac:dyDescent="0.2">
      <c r="A376" s="61" t="s">
        <v>1098</v>
      </c>
      <c r="B376" s="227" t="s">
        <v>175</v>
      </c>
      <c r="C376" s="98" t="s">
        <v>622</v>
      </c>
      <c r="D376" s="229" t="s">
        <v>623</v>
      </c>
      <c r="E376" s="230" t="s">
        <v>162</v>
      </c>
      <c r="F376" s="234">
        <v>17.95</v>
      </c>
      <c r="G376" s="573"/>
      <c r="H376" s="260">
        <f t="shared" si="53"/>
        <v>0</v>
      </c>
      <c r="I376" s="100" t="e">
        <f t="shared" si="54"/>
        <v>#DIV/0!</v>
      </c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</row>
    <row r="377" spans="1:23" s="20" customFormat="1" ht="12.75" outlineLevel="1" x14ac:dyDescent="0.2">
      <c r="A377" s="61" t="s">
        <v>1099</v>
      </c>
      <c r="B377" s="227" t="s">
        <v>175</v>
      </c>
      <c r="C377" s="98" t="s">
        <v>1016</v>
      </c>
      <c r="D377" s="229" t="s">
        <v>1017</v>
      </c>
      <c r="E377" s="230" t="s">
        <v>162</v>
      </c>
      <c r="F377" s="234">
        <v>62.24</v>
      </c>
      <c r="G377" s="573"/>
      <c r="H377" s="260">
        <f t="shared" si="53"/>
        <v>0</v>
      </c>
      <c r="I377" s="100" t="e">
        <f t="shared" si="54"/>
        <v>#DIV/0!</v>
      </c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</row>
    <row r="378" spans="1:23" s="20" customFormat="1" ht="12.75" outlineLevel="1" x14ac:dyDescent="0.2">
      <c r="A378" s="61" t="s">
        <v>1100</v>
      </c>
      <c r="B378" s="227" t="s">
        <v>175</v>
      </c>
      <c r="C378" s="98" t="s">
        <v>1018</v>
      </c>
      <c r="D378" s="229" t="s">
        <v>1017</v>
      </c>
      <c r="E378" s="230" t="s">
        <v>162</v>
      </c>
      <c r="F378" s="234">
        <v>51.12</v>
      </c>
      <c r="G378" s="573"/>
      <c r="H378" s="260">
        <f t="shared" si="53"/>
        <v>0</v>
      </c>
      <c r="I378" s="100" t="e">
        <f t="shared" si="54"/>
        <v>#DIV/0!</v>
      </c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</row>
    <row r="379" spans="1:23" s="20" customFormat="1" ht="12.75" outlineLevel="1" x14ac:dyDescent="0.2">
      <c r="A379" s="61" t="s">
        <v>1101</v>
      </c>
      <c r="B379" s="227" t="s">
        <v>175</v>
      </c>
      <c r="C379" s="98" t="s">
        <v>1019</v>
      </c>
      <c r="D379" s="229" t="s">
        <v>1020</v>
      </c>
      <c r="E379" s="230" t="s">
        <v>23</v>
      </c>
      <c r="F379" s="234">
        <v>1</v>
      </c>
      <c r="G379" s="573"/>
      <c r="H379" s="260">
        <f t="shared" si="53"/>
        <v>0</v>
      </c>
      <c r="I379" s="100" t="e">
        <f t="shared" si="54"/>
        <v>#DIV/0!</v>
      </c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</row>
    <row r="380" spans="1:23" s="20" customFormat="1" ht="12.75" outlineLevel="1" x14ac:dyDescent="0.2">
      <c r="A380" s="61" t="s">
        <v>1102</v>
      </c>
      <c r="B380" s="227" t="s">
        <v>175</v>
      </c>
      <c r="C380" s="98" t="s">
        <v>1021</v>
      </c>
      <c r="D380" s="229" t="s">
        <v>1022</v>
      </c>
      <c r="E380" s="230" t="s">
        <v>23</v>
      </c>
      <c r="F380" s="234">
        <v>6</v>
      </c>
      <c r="G380" s="573"/>
      <c r="H380" s="260">
        <f t="shared" si="53"/>
        <v>0</v>
      </c>
      <c r="I380" s="100" t="e">
        <f t="shared" si="54"/>
        <v>#DIV/0!</v>
      </c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</row>
    <row r="381" spans="1:23" s="20" customFormat="1" ht="12.75" outlineLevel="1" x14ac:dyDescent="0.2">
      <c r="A381" s="61" t="s">
        <v>1103</v>
      </c>
      <c r="B381" s="227" t="s">
        <v>175</v>
      </c>
      <c r="C381" s="98" t="s">
        <v>1023</v>
      </c>
      <c r="D381" s="229" t="s">
        <v>1024</v>
      </c>
      <c r="E381" s="230" t="s">
        <v>23</v>
      </c>
      <c r="F381" s="234">
        <v>3</v>
      </c>
      <c r="G381" s="573"/>
      <c r="H381" s="260">
        <f t="shared" si="53"/>
        <v>0</v>
      </c>
      <c r="I381" s="100" t="e">
        <f t="shared" si="54"/>
        <v>#DIV/0!</v>
      </c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</row>
    <row r="382" spans="1:23" s="20" customFormat="1" ht="12.75" outlineLevel="1" x14ac:dyDescent="0.2">
      <c r="A382" s="61" t="s">
        <v>1104</v>
      </c>
      <c r="B382" s="227" t="s">
        <v>175</v>
      </c>
      <c r="C382" s="98" t="s">
        <v>1025</v>
      </c>
      <c r="D382" s="229" t="s">
        <v>1026</v>
      </c>
      <c r="E382" s="230" t="s">
        <v>23</v>
      </c>
      <c r="F382" s="234">
        <v>3</v>
      </c>
      <c r="G382" s="573"/>
      <c r="H382" s="260">
        <f t="shared" si="53"/>
        <v>0</v>
      </c>
      <c r="I382" s="100" t="e">
        <f t="shared" si="54"/>
        <v>#DIV/0!</v>
      </c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</row>
    <row r="383" spans="1:23" s="20" customFormat="1" ht="12.75" outlineLevel="1" x14ac:dyDescent="0.2">
      <c r="A383" s="61" t="s">
        <v>1105</v>
      </c>
      <c r="B383" s="227" t="s">
        <v>175</v>
      </c>
      <c r="C383" s="98" t="s">
        <v>1027</v>
      </c>
      <c r="D383" s="229" t="s">
        <v>1028</v>
      </c>
      <c r="E383" s="230" t="s">
        <v>23</v>
      </c>
      <c r="F383" s="234">
        <v>3</v>
      </c>
      <c r="G383" s="573"/>
      <c r="H383" s="260">
        <f t="shared" si="53"/>
        <v>0</v>
      </c>
      <c r="I383" s="100" t="e">
        <f t="shared" si="54"/>
        <v>#DIV/0!</v>
      </c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</row>
    <row r="384" spans="1:23" s="20" customFormat="1" ht="12.75" outlineLevel="1" x14ac:dyDescent="0.2">
      <c r="A384" s="61" t="s">
        <v>1106</v>
      </c>
      <c r="B384" s="227" t="s">
        <v>175</v>
      </c>
      <c r="C384" s="98" t="s">
        <v>1029</v>
      </c>
      <c r="D384" s="229" t="s">
        <v>1030</v>
      </c>
      <c r="E384" s="230" t="s">
        <v>23</v>
      </c>
      <c r="F384" s="234">
        <v>3</v>
      </c>
      <c r="G384" s="573"/>
      <c r="H384" s="260">
        <f t="shared" si="53"/>
        <v>0</v>
      </c>
      <c r="I384" s="100" t="e">
        <f t="shared" si="54"/>
        <v>#DIV/0!</v>
      </c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</row>
    <row r="385" spans="1:23" s="20" customFormat="1" ht="25.5" outlineLevel="1" x14ac:dyDescent="0.2">
      <c r="A385" s="61" t="s">
        <v>1107</v>
      </c>
      <c r="B385" s="227" t="s">
        <v>175</v>
      </c>
      <c r="C385" s="98" t="s">
        <v>1031</v>
      </c>
      <c r="D385" s="229" t="s">
        <v>1032</v>
      </c>
      <c r="E385" s="230" t="s">
        <v>23</v>
      </c>
      <c r="F385" s="234">
        <v>3</v>
      </c>
      <c r="G385" s="573"/>
      <c r="H385" s="260">
        <f t="shared" si="53"/>
        <v>0</v>
      </c>
      <c r="I385" s="100" t="e">
        <f t="shared" si="54"/>
        <v>#DIV/0!</v>
      </c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</row>
    <row r="386" spans="1:23" s="20" customFormat="1" ht="12.75" outlineLevel="1" x14ac:dyDescent="0.2">
      <c r="A386" s="61" t="s">
        <v>1108</v>
      </c>
      <c r="B386" s="227" t="s">
        <v>175</v>
      </c>
      <c r="C386" s="98" t="s">
        <v>1033</v>
      </c>
      <c r="D386" s="229" t="s">
        <v>1034</v>
      </c>
      <c r="E386" s="230" t="s">
        <v>203</v>
      </c>
      <c r="F386" s="234">
        <v>68.459999999999994</v>
      </c>
      <c r="G386" s="573"/>
      <c r="H386" s="260">
        <f t="shared" si="53"/>
        <v>0</v>
      </c>
      <c r="I386" s="100" t="e">
        <f t="shared" si="54"/>
        <v>#DIV/0!</v>
      </c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</row>
    <row r="387" spans="1:23" s="20" customFormat="1" ht="12.75" outlineLevel="1" x14ac:dyDescent="0.2">
      <c r="A387" s="61" t="s">
        <v>1109</v>
      </c>
      <c r="B387" s="227" t="s">
        <v>175</v>
      </c>
      <c r="C387" s="98" t="s">
        <v>1035</v>
      </c>
      <c r="D387" s="229" t="s">
        <v>1036</v>
      </c>
      <c r="E387" s="230" t="s">
        <v>203</v>
      </c>
      <c r="F387" s="234">
        <v>22.82</v>
      </c>
      <c r="G387" s="573"/>
      <c r="H387" s="260">
        <f t="shared" si="53"/>
        <v>0</v>
      </c>
      <c r="I387" s="100" t="e">
        <f t="shared" si="54"/>
        <v>#DIV/0!</v>
      </c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</row>
    <row r="388" spans="1:23" s="20" customFormat="1" ht="12.75" outlineLevel="1" x14ac:dyDescent="0.2">
      <c r="A388" s="61" t="s">
        <v>1110</v>
      </c>
      <c r="B388" s="227" t="s">
        <v>175</v>
      </c>
      <c r="C388" s="98" t="s">
        <v>1037</v>
      </c>
      <c r="D388" s="229" t="s">
        <v>1038</v>
      </c>
      <c r="E388" s="230" t="s">
        <v>23</v>
      </c>
      <c r="F388" s="234">
        <v>4</v>
      </c>
      <c r="G388" s="573"/>
      <c r="H388" s="260">
        <f t="shared" si="53"/>
        <v>0</v>
      </c>
      <c r="I388" s="100" t="e">
        <f t="shared" si="54"/>
        <v>#DIV/0!</v>
      </c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</row>
    <row r="389" spans="1:23" s="20" customFormat="1" ht="12.75" outlineLevel="1" x14ac:dyDescent="0.2">
      <c r="A389" s="61" t="s">
        <v>1111</v>
      </c>
      <c r="B389" s="227" t="s">
        <v>175</v>
      </c>
      <c r="C389" s="98" t="s">
        <v>1039</v>
      </c>
      <c r="D389" s="229" t="s">
        <v>1040</v>
      </c>
      <c r="E389" s="230" t="s">
        <v>23</v>
      </c>
      <c r="F389" s="234">
        <v>15</v>
      </c>
      <c r="G389" s="573"/>
      <c r="H389" s="260">
        <f t="shared" si="53"/>
        <v>0</v>
      </c>
      <c r="I389" s="100" t="e">
        <f t="shared" si="54"/>
        <v>#DIV/0!</v>
      </c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</row>
    <row r="390" spans="1:23" s="20" customFormat="1" ht="12.75" outlineLevel="1" x14ac:dyDescent="0.2">
      <c r="A390" s="61" t="s">
        <v>1112</v>
      </c>
      <c r="B390" s="227" t="s">
        <v>175</v>
      </c>
      <c r="C390" s="98" t="s">
        <v>1041</v>
      </c>
      <c r="D390" s="229" t="s">
        <v>1042</v>
      </c>
      <c r="E390" s="230" t="s">
        <v>23</v>
      </c>
      <c r="F390" s="234">
        <v>3</v>
      </c>
      <c r="G390" s="573"/>
      <c r="H390" s="260">
        <f t="shared" si="53"/>
        <v>0</v>
      </c>
      <c r="I390" s="100" t="e">
        <f t="shared" si="54"/>
        <v>#DIV/0!</v>
      </c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</row>
    <row r="391" spans="1:23" s="20" customFormat="1" ht="12.75" outlineLevel="1" x14ac:dyDescent="0.2">
      <c r="A391" s="61" t="s">
        <v>1113</v>
      </c>
      <c r="B391" s="227" t="s">
        <v>175</v>
      </c>
      <c r="C391" s="98" t="s">
        <v>1043</v>
      </c>
      <c r="D391" s="229" t="s">
        <v>1044</v>
      </c>
      <c r="E391" s="230" t="s">
        <v>23</v>
      </c>
      <c r="F391" s="234">
        <v>1</v>
      </c>
      <c r="G391" s="573"/>
      <c r="H391" s="260">
        <f t="shared" si="53"/>
        <v>0</v>
      </c>
      <c r="I391" s="100" t="e">
        <f t="shared" si="54"/>
        <v>#DIV/0!</v>
      </c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</row>
    <row r="392" spans="1:23" s="20" customFormat="1" ht="12.75" outlineLevel="1" x14ac:dyDescent="0.2">
      <c r="A392" s="61" t="s">
        <v>1114</v>
      </c>
      <c r="B392" s="227" t="s">
        <v>175</v>
      </c>
      <c r="C392" s="98" t="s">
        <v>1045</v>
      </c>
      <c r="D392" s="229" t="s">
        <v>1046</v>
      </c>
      <c r="E392" s="230" t="s">
        <v>263</v>
      </c>
      <c r="F392" s="234">
        <v>1</v>
      </c>
      <c r="G392" s="573"/>
      <c r="H392" s="260">
        <f t="shared" si="53"/>
        <v>0</v>
      </c>
      <c r="I392" s="100" t="e">
        <f t="shared" si="54"/>
        <v>#DIV/0!</v>
      </c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</row>
    <row r="393" spans="1:23" s="20" customFormat="1" ht="12.75" outlineLevel="1" x14ac:dyDescent="0.2">
      <c r="A393" s="61" t="s">
        <v>1115</v>
      </c>
      <c r="B393" s="227" t="s">
        <v>175</v>
      </c>
      <c r="C393" s="98" t="s">
        <v>1047</v>
      </c>
      <c r="D393" s="229" t="s">
        <v>1048</v>
      </c>
      <c r="E393" s="230" t="s">
        <v>23</v>
      </c>
      <c r="F393" s="234">
        <v>1</v>
      </c>
      <c r="G393" s="573"/>
      <c r="H393" s="260">
        <f t="shared" si="53"/>
        <v>0</v>
      </c>
      <c r="I393" s="100" t="e">
        <f t="shared" si="54"/>
        <v>#DIV/0!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</row>
    <row r="394" spans="1:23" s="20" customFormat="1" ht="12.75" outlineLevel="1" x14ac:dyDescent="0.2">
      <c r="A394" s="61" t="s">
        <v>1116</v>
      </c>
      <c r="B394" s="227" t="s">
        <v>175</v>
      </c>
      <c r="C394" s="98" t="s">
        <v>1049</v>
      </c>
      <c r="D394" s="229" t="s">
        <v>1050</v>
      </c>
      <c r="E394" s="230" t="s">
        <v>23</v>
      </c>
      <c r="F394" s="234">
        <v>1</v>
      </c>
      <c r="G394" s="573"/>
      <c r="H394" s="260">
        <f t="shared" si="53"/>
        <v>0</v>
      </c>
      <c r="I394" s="100" t="e">
        <f t="shared" si="54"/>
        <v>#DIV/0!</v>
      </c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</row>
    <row r="395" spans="1:23" s="20" customFormat="1" ht="12.75" outlineLevel="1" x14ac:dyDescent="0.2">
      <c r="A395" s="61" t="s">
        <v>1117</v>
      </c>
      <c r="B395" s="227" t="s">
        <v>175</v>
      </c>
      <c r="C395" s="98" t="s">
        <v>899</v>
      </c>
      <c r="D395" s="229" t="s">
        <v>900</v>
      </c>
      <c r="E395" s="230" t="s">
        <v>23</v>
      </c>
      <c r="F395" s="234">
        <v>2</v>
      </c>
      <c r="G395" s="573"/>
      <c r="H395" s="260">
        <f t="shared" si="53"/>
        <v>0</v>
      </c>
      <c r="I395" s="100" t="e">
        <f t="shared" si="54"/>
        <v>#DIV/0!</v>
      </c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</row>
    <row r="396" spans="1:23" s="20" customFormat="1" ht="12.75" outlineLevel="1" x14ac:dyDescent="0.2">
      <c r="A396" s="61" t="s">
        <v>1118</v>
      </c>
      <c r="B396" s="227" t="s">
        <v>175</v>
      </c>
      <c r="C396" s="98" t="s">
        <v>1051</v>
      </c>
      <c r="D396" s="229" t="s">
        <v>1052</v>
      </c>
      <c r="E396" s="230" t="s">
        <v>23</v>
      </c>
      <c r="F396" s="234">
        <v>5</v>
      </c>
      <c r="G396" s="573"/>
      <c r="H396" s="260">
        <f t="shared" si="53"/>
        <v>0</v>
      </c>
      <c r="I396" s="100" t="e">
        <f t="shared" si="54"/>
        <v>#DIV/0!</v>
      </c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</row>
    <row r="397" spans="1:23" s="20" customFormat="1" ht="25.5" outlineLevel="1" x14ac:dyDescent="0.2">
      <c r="A397" s="61" t="s">
        <v>1119</v>
      </c>
      <c r="B397" s="227" t="s">
        <v>175</v>
      </c>
      <c r="C397" s="98" t="s">
        <v>1053</v>
      </c>
      <c r="D397" s="229" t="s">
        <v>1054</v>
      </c>
      <c r="E397" s="230" t="s">
        <v>23</v>
      </c>
      <c r="F397" s="234">
        <v>2</v>
      </c>
      <c r="G397" s="573"/>
      <c r="H397" s="260">
        <f t="shared" si="53"/>
        <v>0</v>
      </c>
      <c r="I397" s="100" t="e">
        <f t="shared" si="54"/>
        <v>#DIV/0!</v>
      </c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</row>
    <row r="398" spans="1:23" s="20" customFormat="1" ht="12.75" outlineLevel="1" x14ac:dyDescent="0.2">
      <c r="A398" s="61" t="s">
        <v>1120</v>
      </c>
      <c r="B398" s="227" t="s">
        <v>175</v>
      </c>
      <c r="C398" s="98" t="s">
        <v>1055</v>
      </c>
      <c r="D398" s="229" t="s">
        <v>1056</v>
      </c>
      <c r="E398" s="230" t="s">
        <v>203</v>
      </c>
      <c r="F398" s="234">
        <v>9</v>
      </c>
      <c r="G398" s="573"/>
      <c r="H398" s="260">
        <f t="shared" si="53"/>
        <v>0</v>
      </c>
      <c r="I398" s="100" t="e">
        <f t="shared" si="54"/>
        <v>#DIV/0!</v>
      </c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</row>
    <row r="399" spans="1:23" s="20" customFormat="1" ht="12.75" outlineLevel="1" x14ac:dyDescent="0.2">
      <c r="A399" s="61" t="s">
        <v>1121</v>
      </c>
      <c r="B399" s="227" t="s">
        <v>175</v>
      </c>
      <c r="C399" s="98" t="s">
        <v>1057</v>
      </c>
      <c r="D399" s="229" t="s">
        <v>1058</v>
      </c>
      <c r="E399" s="230" t="s">
        <v>23</v>
      </c>
      <c r="F399" s="234">
        <v>5</v>
      </c>
      <c r="G399" s="573"/>
      <c r="H399" s="260">
        <f t="shared" si="53"/>
        <v>0</v>
      </c>
      <c r="I399" s="100" t="e">
        <f t="shared" si="54"/>
        <v>#DIV/0!</v>
      </c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</row>
    <row r="400" spans="1:23" s="20" customFormat="1" ht="12.75" outlineLevel="1" x14ac:dyDescent="0.2">
      <c r="A400" s="61" t="s">
        <v>1122</v>
      </c>
      <c r="B400" s="227" t="s">
        <v>175</v>
      </c>
      <c r="C400" s="98" t="s">
        <v>1059</v>
      </c>
      <c r="D400" s="229" t="s">
        <v>1060</v>
      </c>
      <c r="E400" s="230" t="s">
        <v>23</v>
      </c>
      <c r="F400" s="234">
        <v>1</v>
      </c>
      <c r="G400" s="573"/>
      <c r="H400" s="260">
        <f t="shared" si="53"/>
        <v>0</v>
      </c>
      <c r="I400" s="100" t="e">
        <f t="shared" si="54"/>
        <v>#DIV/0!</v>
      </c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</row>
    <row r="401" spans="1:23" s="20" customFormat="1" ht="12.75" outlineLevel="1" x14ac:dyDescent="0.2">
      <c r="A401" s="61" t="s">
        <v>1123</v>
      </c>
      <c r="B401" s="227" t="s">
        <v>175</v>
      </c>
      <c r="C401" s="98" t="s">
        <v>1061</v>
      </c>
      <c r="D401" s="229" t="s">
        <v>1062</v>
      </c>
      <c r="E401" s="230" t="s">
        <v>162</v>
      </c>
      <c r="F401" s="234">
        <v>4</v>
      </c>
      <c r="G401" s="573"/>
      <c r="H401" s="260">
        <f t="shared" si="53"/>
        <v>0</v>
      </c>
      <c r="I401" s="100" t="e">
        <f t="shared" si="54"/>
        <v>#DIV/0!</v>
      </c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</row>
    <row r="402" spans="1:23" s="20" customFormat="1" ht="12.75" outlineLevel="1" x14ac:dyDescent="0.2">
      <c r="A402" s="61" t="s">
        <v>1124</v>
      </c>
      <c r="B402" s="227" t="s">
        <v>175</v>
      </c>
      <c r="C402" s="98" t="s">
        <v>1063</v>
      </c>
      <c r="D402" s="229" t="s">
        <v>1064</v>
      </c>
      <c r="E402" s="230" t="s">
        <v>23</v>
      </c>
      <c r="F402" s="234">
        <v>1</v>
      </c>
      <c r="G402" s="573"/>
      <c r="H402" s="260">
        <f t="shared" si="53"/>
        <v>0</v>
      </c>
      <c r="I402" s="100" t="e">
        <f t="shared" si="54"/>
        <v>#DIV/0!</v>
      </c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</row>
    <row r="403" spans="1:23" s="20" customFormat="1" ht="25.5" outlineLevel="1" x14ac:dyDescent="0.2">
      <c r="A403" s="61" t="s">
        <v>1125</v>
      </c>
      <c r="B403" s="227" t="s">
        <v>175</v>
      </c>
      <c r="C403" s="98" t="s">
        <v>1065</v>
      </c>
      <c r="D403" s="229" t="s">
        <v>1066</v>
      </c>
      <c r="E403" s="230" t="s">
        <v>23</v>
      </c>
      <c r="F403" s="234">
        <v>1</v>
      </c>
      <c r="G403" s="573"/>
      <c r="H403" s="260">
        <f t="shared" si="53"/>
        <v>0</v>
      </c>
      <c r="I403" s="100" t="e">
        <f t="shared" si="54"/>
        <v>#DIV/0!</v>
      </c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</row>
    <row r="404" spans="1:23" s="20" customFormat="1" ht="25.5" outlineLevel="1" x14ac:dyDescent="0.2">
      <c r="A404" s="61" t="s">
        <v>1126</v>
      </c>
      <c r="B404" s="227" t="s">
        <v>175</v>
      </c>
      <c r="C404" s="98" t="s">
        <v>1067</v>
      </c>
      <c r="D404" s="229" t="s">
        <v>1068</v>
      </c>
      <c r="E404" s="230" t="s">
        <v>23</v>
      </c>
      <c r="F404" s="234">
        <v>2</v>
      </c>
      <c r="G404" s="573"/>
      <c r="H404" s="260">
        <f t="shared" si="53"/>
        <v>0</v>
      </c>
      <c r="I404" s="100" t="e">
        <f t="shared" si="54"/>
        <v>#DIV/0!</v>
      </c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</row>
    <row r="405" spans="1:23" s="20" customFormat="1" ht="12.75" outlineLevel="1" x14ac:dyDescent="0.2">
      <c r="A405" s="61" t="s">
        <v>1127</v>
      </c>
      <c r="B405" s="227" t="s">
        <v>175</v>
      </c>
      <c r="C405" s="98" t="s">
        <v>913</v>
      </c>
      <c r="D405" s="229" t="s">
        <v>914</v>
      </c>
      <c r="E405" s="230" t="s">
        <v>23</v>
      </c>
      <c r="F405" s="234">
        <v>7</v>
      </c>
      <c r="G405" s="573"/>
      <c r="H405" s="260">
        <f t="shared" si="53"/>
        <v>0</v>
      </c>
      <c r="I405" s="100" t="e">
        <f t="shared" si="54"/>
        <v>#DIV/0!</v>
      </c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</row>
    <row r="406" spans="1:23" s="20" customFormat="1" ht="12.75" outlineLevel="1" x14ac:dyDescent="0.2">
      <c r="A406" s="61" t="s">
        <v>1128</v>
      </c>
      <c r="B406" s="227" t="s">
        <v>175</v>
      </c>
      <c r="C406" s="98" t="s">
        <v>989</v>
      </c>
      <c r="D406" s="229" t="s">
        <v>990</v>
      </c>
      <c r="E406" s="230" t="s">
        <v>23</v>
      </c>
      <c r="F406" s="234">
        <v>8</v>
      </c>
      <c r="G406" s="573"/>
      <c r="H406" s="260">
        <f t="shared" si="53"/>
        <v>0</v>
      </c>
      <c r="I406" s="100" t="e">
        <f t="shared" si="54"/>
        <v>#DIV/0!</v>
      </c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</row>
    <row r="407" spans="1:23" s="20" customFormat="1" ht="12.75" outlineLevel="1" x14ac:dyDescent="0.2">
      <c r="A407" s="61" t="s">
        <v>1129</v>
      </c>
      <c r="B407" s="227" t="s">
        <v>175</v>
      </c>
      <c r="C407" s="98" t="s">
        <v>985</v>
      </c>
      <c r="D407" s="229" t="s">
        <v>986</v>
      </c>
      <c r="E407" s="230" t="s">
        <v>23</v>
      </c>
      <c r="F407" s="234">
        <v>8</v>
      </c>
      <c r="G407" s="573"/>
      <c r="H407" s="260">
        <f t="shared" si="53"/>
        <v>0</v>
      </c>
      <c r="I407" s="100" t="e">
        <f t="shared" si="54"/>
        <v>#DIV/0!</v>
      </c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</row>
    <row r="408" spans="1:23" s="20" customFormat="1" ht="12.75" outlineLevel="1" x14ac:dyDescent="0.2">
      <c r="A408" s="61" t="s">
        <v>1130</v>
      </c>
      <c r="B408" s="227" t="s">
        <v>175</v>
      </c>
      <c r="C408" s="98" t="s">
        <v>1069</v>
      </c>
      <c r="D408" s="229" t="s">
        <v>1070</v>
      </c>
      <c r="E408" s="230" t="s">
        <v>23</v>
      </c>
      <c r="F408" s="234">
        <v>1</v>
      </c>
      <c r="G408" s="573"/>
      <c r="H408" s="260">
        <f t="shared" si="53"/>
        <v>0</v>
      </c>
      <c r="I408" s="100" t="e">
        <f t="shared" si="54"/>
        <v>#DIV/0!</v>
      </c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</row>
    <row r="409" spans="1:23" s="20" customFormat="1" ht="12.75" outlineLevel="1" x14ac:dyDescent="0.2">
      <c r="A409" s="109" t="s">
        <v>1131</v>
      </c>
      <c r="B409" s="308" t="s">
        <v>174</v>
      </c>
      <c r="C409" s="98" t="s">
        <v>851</v>
      </c>
      <c r="D409" s="229" t="s">
        <v>1071</v>
      </c>
      <c r="E409" s="385" t="s">
        <v>203</v>
      </c>
      <c r="F409" s="234">
        <v>16</v>
      </c>
      <c r="G409" s="573"/>
      <c r="H409" s="260">
        <f t="shared" si="53"/>
        <v>0</v>
      </c>
      <c r="I409" s="100" t="e">
        <f t="shared" si="54"/>
        <v>#DIV/0!</v>
      </c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</row>
    <row r="410" spans="1:23" s="20" customFormat="1" ht="12.75" outlineLevel="1" x14ac:dyDescent="0.2">
      <c r="A410" s="244" t="s">
        <v>1132</v>
      </c>
      <c r="B410" s="216"/>
      <c r="C410" s="310"/>
      <c r="D410" s="311" t="s">
        <v>347</v>
      </c>
      <c r="E410" s="269">
        <f>SUM(H411)</f>
        <v>0</v>
      </c>
      <c r="F410" s="386"/>
      <c r="G410" s="268"/>
      <c r="H410" s="243"/>
      <c r="I410" s="274" t="e">
        <f>E410/$G$563</f>
        <v>#DIV/0!</v>
      </c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</row>
    <row r="411" spans="1:23" s="20" customFormat="1" ht="39" outlineLevel="1" thickBot="1" x14ac:dyDescent="0.25">
      <c r="A411" s="61" t="s">
        <v>1133</v>
      </c>
      <c r="B411" s="227" t="s">
        <v>166</v>
      </c>
      <c r="C411" s="98"/>
      <c r="D411" s="229" t="s">
        <v>1072</v>
      </c>
      <c r="E411" s="230" t="s">
        <v>23</v>
      </c>
      <c r="F411" s="238">
        <v>1</v>
      </c>
      <c r="G411" s="573"/>
      <c r="H411" s="260">
        <f t="shared" si="53"/>
        <v>0</v>
      </c>
      <c r="I411" s="100" t="e">
        <f t="shared" si="54"/>
        <v>#DIV/0!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</row>
    <row r="412" spans="1:23" s="20" customFormat="1" ht="15.75" outlineLevel="1" thickBot="1" x14ac:dyDescent="0.25">
      <c r="A412" s="272">
        <v>10</v>
      </c>
      <c r="B412" s="273"/>
      <c r="C412" s="86"/>
      <c r="D412" s="56" t="s">
        <v>1134</v>
      </c>
      <c r="E412" s="271">
        <f>E413</f>
        <v>0</v>
      </c>
      <c r="F412" s="271"/>
      <c r="G412" s="271"/>
      <c r="H412" s="271"/>
      <c r="I412" s="57" t="e">
        <f>E412/$G$563</f>
        <v>#DIV/0!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</row>
    <row r="413" spans="1:23" s="20" customFormat="1" ht="12.75" outlineLevel="1" x14ac:dyDescent="0.2">
      <c r="A413" s="215" t="s">
        <v>101</v>
      </c>
      <c r="B413" s="216"/>
      <c r="C413" s="58"/>
      <c r="D413" s="59" t="s">
        <v>1134</v>
      </c>
      <c r="E413" s="266">
        <f>SUM(H414:H415)</f>
        <v>0</v>
      </c>
      <c r="F413" s="267"/>
      <c r="G413" s="267"/>
      <c r="H413" s="216"/>
      <c r="I413" s="60" t="e">
        <f>E413/$G$563</f>
        <v>#DIV/0!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</row>
    <row r="414" spans="1:23" s="20" customFormat="1" ht="12.75" outlineLevel="1" x14ac:dyDescent="0.2">
      <c r="A414" s="61" t="s">
        <v>102</v>
      </c>
      <c r="B414" s="74" t="s">
        <v>175</v>
      </c>
      <c r="C414" s="98" t="s">
        <v>1135</v>
      </c>
      <c r="D414" s="63" t="s">
        <v>1136</v>
      </c>
      <c r="E414" s="64" t="s">
        <v>162</v>
      </c>
      <c r="F414" s="208">
        <v>409.13</v>
      </c>
      <c r="G414" s="558"/>
      <c r="H414" s="64">
        <f t="shared" ref="H414:H433" si="55">ROUND(G414*F414,2)</f>
        <v>0</v>
      </c>
      <c r="I414" s="69" t="e">
        <f>H414/$G$563</f>
        <v>#DIV/0!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</row>
    <row r="415" spans="1:23" s="20" customFormat="1" ht="13.5" outlineLevel="1" thickBot="1" x14ac:dyDescent="0.25">
      <c r="A415" s="61" t="s">
        <v>103</v>
      </c>
      <c r="B415" s="74" t="s">
        <v>175</v>
      </c>
      <c r="C415" s="98" t="s">
        <v>1137</v>
      </c>
      <c r="D415" s="63" t="s">
        <v>1138</v>
      </c>
      <c r="E415" s="64" t="s">
        <v>162</v>
      </c>
      <c r="F415" s="208">
        <v>329</v>
      </c>
      <c r="G415" s="558"/>
      <c r="H415" s="64">
        <f t="shared" si="55"/>
        <v>0</v>
      </c>
      <c r="I415" s="69" t="e">
        <f>H415/$G$563</f>
        <v>#DIV/0!</v>
      </c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</row>
    <row r="416" spans="1:23" s="20" customFormat="1" ht="15.75" outlineLevel="1" thickBot="1" x14ac:dyDescent="0.25">
      <c r="A416" s="272">
        <v>11</v>
      </c>
      <c r="B416" s="273"/>
      <c r="C416" s="86"/>
      <c r="D416" s="56" t="s">
        <v>1139</v>
      </c>
      <c r="E416" s="271">
        <f>SUM(E417,E424,E429)</f>
        <v>0</v>
      </c>
      <c r="F416" s="271"/>
      <c r="G416" s="271"/>
      <c r="H416" s="271"/>
      <c r="I416" s="57" t="e">
        <f>E416/$G$563</f>
        <v>#DIV/0!</v>
      </c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</row>
    <row r="417" spans="1:23" s="22" customFormat="1" ht="12.75" outlineLevel="1" x14ac:dyDescent="0.2">
      <c r="A417" s="215" t="s">
        <v>104</v>
      </c>
      <c r="B417" s="216"/>
      <c r="C417" s="58"/>
      <c r="D417" s="59" t="s">
        <v>1140</v>
      </c>
      <c r="E417" s="266">
        <f>SUM(H418:H423)</f>
        <v>0</v>
      </c>
      <c r="F417" s="267"/>
      <c r="G417" s="267"/>
      <c r="H417" s="216"/>
      <c r="I417" s="60" t="e">
        <f>E417/$G$563</f>
        <v>#DIV/0!</v>
      </c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</row>
    <row r="418" spans="1:23" s="22" customFormat="1" ht="12.75" outlineLevel="1" x14ac:dyDescent="0.2">
      <c r="A418" s="61" t="s">
        <v>105</v>
      </c>
      <c r="B418" s="98" t="s">
        <v>175</v>
      </c>
      <c r="C418" s="74" t="s">
        <v>1141</v>
      </c>
      <c r="D418" s="63" t="s">
        <v>1142</v>
      </c>
      <c r="E418" s="64" t="s">
        <v>162</v>
      </c>
      <c r="F418" s="208">
        <v>4884.25</v>
      </c>
      <c r="G418" s="558"/>
      <c r="H418" s="64">
        <f t="shared" si="55"/>
        <v>0</v>
      </c>
      <c r="I418" s="69" t="e">
        <f t="shared" ref="I418:I433" si="56">H418/$G$563</f>
        <v>#DIV/0!</v>
      </c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</row>
    <row r="419" spans="1:23" s="22" customFormat="1" ht="12.75" outlineLevel="1" x14ac:dyDescent="0.2">
      <c r="A419" s="61" t="s">
        <v>182</v>
      </c>
      <c r="B419" s="98" t="s">
        <v>175</v>
      </c>
      <c r="C419" s="74" t="s">
        <v>507</v>
      </c>
      <c r="D419" s="63" t="s">
        <v>508</v>
      </c>
      <c r="E419" s="64" t="s">
        <v>162</v>
      </c>
      <c r="F419" s="208">
        <v>2474.48</v>
      </c>
      <c r="G419" s="558"/>
      <c r="H419" s="64">
        <f t="shared" si="55"/>
        <v>0</v>
      </c>
      <c r="I419" s="69" t="e">
        <f t="shared" si="56"/>
        <v>#DIV/0!</v>
      </c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</row>
    <row r="420" spans="1:23" s="22" customFormat="1" ht="12.75" outlineLevel="1" x14ac:dyDescent="0.2">
      <c r="A420" s="61" t="s">
        <v>106</v>
      </c>
      <c r="B420" s="98" t="s">
        <v>175</v>
      </c>
      <c r="C420" s="74" t="s">
        <v>1143</v>
      </c>
      <c r="D420" s="63" t="s">
        <v>1144</v>
      </c>
      <c r="E420" s="64" t="s">
        <v>162</v>
      </c>
      <c r="F420" s="208">
        <v>7358.73</v>
      </c>
      <c r="G420" s="558"/>
      <c r="H420" s="64">
        <f t="shared" si="55"/>
        <v>0</v>
      </c>
      <c r="I420" s="69" t="e">
        <f t="shared" si="56"/>
        <v>#DIV/0!</v>
      </c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</row>
    <row r="421" spans="1:23" s="22" customFormat="1" ht="12.75" outlineLevel="1" x14ac:dyDescent="0.2">
      <c r="A421" s="61" t="s">
        <v>107</v>
      </c>
      <c r="B421" s="98" t="s">
        <v>175</v>
      </c>
      <c r="C421" s="74" t="s">
        <v>1145</v>
      </c>
      <c r="D421" s="63" t="s">
        <v>1146</v>
      </c>
      <c r="E421" s="64" t="s">
        <v>162</v>
      </c>
      <c r="F421" s="208">
        <v>5510.69</v>
      </c>
      <c r="G421" s="558"/>
      <c r="H421" s="64">
        <f t="shared" si="55"/>
        <v>0</v>
      </c>
      <c r="I421" s="69" t="e">
        <f t="shared" si="56"/>
        <v>#DIV/0!</v>
      </c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</row>
    <row r="422" spans="1:23" s="22" customFormat="1" ht="12.75" outlineLevel="1" x14ac:dyDescent="0.2">
      <c r="A422" s="61" t="s">
        <v>108</v>
      </c>
      <c r="B422" s="98" t="s">
        <v>175</v>
      </c>
      <c r="C422" s="74" t="s">
        <v>1147</v>
      </c>
      <c r="D422" s="63" t="s">
        <v>1148</v>
      </c>
      <c r="E422" s="64" t="s">
        <v>162</v>
      </c>
      <c r="F422" s="208">
        <v>1561.98</v>
      </c>
      <c r="G422" s="558"/>
      <c r="H422" s="64">
        <f t="shared" si="55"/>
        <v>0</v>
      </c>
      <c r="I422" s="69" t="e">
        <f t="shared" si="56"/>
        <v>#DIV/0!</v>
      </c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</row>
    <row r="423" spans="1:23" s="22" customFormat="1" ht="12.75" outlineLevel="1" x14ac:dyDescent="0.2">
      <c r="A423" s="241" t="s">
        <v>246</v>
      </c>
      <c r="B423" s="242" t="s">
        <v>175</v>
      </c>
      <c r="C423" s="246" t="s">
        <v>109</v>
      </c>
      <c r="D423" s="247" t="s">
        <v>264</v>
      </c>
      <c r="E423" s="248" t="s">
        <v>162</v>
      </c>
      <c r="F423" s="249">
        <v>286.06</v>
      </c>
      <c r="G423" s="566"/>
      <c r="H423" s="248">
        <f t="shared" si="55"/>
        <v>0</v>
      </c>
      <c r="I423" s="250" t="e">
        <f t="shared" si="56"/>
        <v>#DIV/0!</v>
      </c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</row>
    <row r="424" spans="1:23" s="22" customFormat="1" ht="12.75" outlineLevel="1" x14ac:dyDescent="0.2">
      <c r="A424" s="215" t="s">
        <v>1149</v>
      </c>
      <c r="B424" s="216"/>
      <c r="C424" s="58"/>
      <c r="D424" s="59" t="s">
        <v>1150</v>
      </c>
      <c r="E424" s="266">
        <f>SUM(H425:H428)</f>
        <v>0</v>
      </c>
      <c r="F424" s="267"/>
      <c r="G424" s="267"/>
      <c r="H424" s="216"/>
      <c r="I424" s="60" t="e">
        <f t="shared" si="56"/>
        <v>#DIV/0!</v>
      </c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</row>
    <row r="425" spans="1:23" s="22" customFormat="1" ht="12.75" outlineLevel="1" x14ac:dyDescent="0.2">
      <c r="A425" s="61" t="s">
        <v>1525</v>
      </c>
      <c r="B425" s="98" t="s">
        <v>175</v>
      </c>
      <c r="C425" s="74" t="s">
        <v>1151</v>
      </c>
      <c r="D425" s="63" t="s">
        <v>1152</v>
      </c>
      <c r="E425" s="64" t="s">
        <v>162</v>
      </c>
      <c r="F425" s="208">
        <v>728.88</v>
      </c>
      <c r="G425" s="558"/>
      <c r="H425" s="64">
        <f t="shared" si="55"/>
        <v>0</v>
      </c>
      <c r="I425" s="69" t="e">
        <f t="shared" si="56"/>
        <v>#DIV/0!</v>
      </c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</row>
    <row r="426" spans="1:23" s="22" customFormat="1" ht="12.75" outlineLevel="1" x14ac:dyDescent="0.2">
      <c r="A426" s="61" t="s">
        <v>1526</v>
      </c>
      <c r="B426" s="98" t="s">
        <v>175</v>
      </c>
      <c r="C426" s="74" t="s">
        <v>1153</v>
      </c>
      <c r="D426" s="63" t="s">
        <v>1142</v>
      </c>
      <c r="E426" s="64" t="s">
        <v>162</v>
      </c>
      <c r="F426" s="208">
        <v>364.44</v>
      </c>
      <c r="G426" s="558"/>
      <c r="H426" s="64">
        <f t="shared" si="55"/>
        <v>0</v>
      </c>
      <c r="I426" s="69" t="e">
        <f t="shared" si="56"/>
        <v>#DIV/0!</v>
      </c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</row>
    <row r="427" spans="1:23" s="22" customFormat="1" ht="12.75" outlineLevel="1" x14ac:dyDescent="0.2">
      <c r="A427" s="61" t="s">
        <v>1527</v>
      </c>
      <c r="B427" s="98" t="s">
        <v>175</v>
      </c>
      <c r="C427" s="74" t="s">
        <v>1154</v>
      </c>
      <c r="D427" s="63" t="s">
        <v>1144</v>
      </c>
      <c r="E427" s="64" t="s">
        <v>162</v>
      </c>
      <c r="F427" s="208">
        <v>364.44</v>
      </c>
      <c r="G427" s="558"/>
      <c r="H427" s="64">
        <f t="shared" si="55"/>
        <v>0</v>
      </c>
      <c r="I427" s="69" t="e">
        <f t="shared" si="56"/>
        <v>#DIV/0!</v>
      </c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</row>
    <row r="428" spans="1:23" s="22" customFormat="1" ht="12.75" outlineLevel="1" x14ac:dyDescent="0.2">
      <c r="A428" s="241" t="s">
        <v>1528</v>
      </c>
      <c r="B428" s="242" t="s">
        <v>175</v>
      </c>
      <c r="C428" s="246" t="s">
        <v>1155</v>
      </c>
      <c r="D428" s="247" t="s">
        <v>1146</v>
      </c>
      <c r="E428" s="248" t="s">
        <v>162</v>
      </c>
      <c r="F428" s="249">
        <v>364.44</v>
      </c>
      <c r="G428" s="566"/>
      <c r="H428" s="248">
        <f t="shared" si="55"/>
        <v>0</v>
      </c>
      <c r="I428" s="250" t="e">
        <f t="shared" si="56"/>
        <v>#DIV/0!</v>
      </c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</row>
    <row r="429" spans="1:23" s="22" customFormat="1" ht="12.75" outlineLevel="1" x14ac:dyDescent="0.2">
      <c r="A429" s="215" t="s">
        <v>1156</v>
      </c>
      <c r="B429" s="216"/>
      <c r="C429" s="58"/>
      <c r="D429" s="59" t="s">
        <v>1157</v>
      </c>
      <c r="E429" s="266">
        <f>SUM(H430:H433)</f>
        <v>0</v>
      </c>
      <c r="F429" s="267"/>
      <c r="G429" s="267"/>
      <c r="H429" s="216"/>
      <c r="I429" s="60" t="e">
        <f t="shared" si="56"/>
        <v>#DIV/0!</v>
      </c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</row>
    <row r="430" spans="1:23" s="22" customFormat="1" ht="12.75" outlineLevel="1" x14ac:dyDescent="0.2">
      <c r="A430" s="61" t="s">
        <v>1211</v>
      </c>
      <c r="B430" s="98" t="s">
        <v>174</v>
      </c>
      <c r="C430" s="74" t="s">
        <v>258</v>
      </c>
      <c r="D430" s="63" t="s">
        <v>259</v>
      </c>
      <c r="E430" s="64" t="s">
        <v>162</v>
      </c>
      <c r="F430" s="208">
        <v>644.47</v>
      </c>
      <c r="G430" s="558"/>
      <c r="H430" s="64">
        <f t="shared" si="55"/>
        <v>0</v>
      </c>
      <c r="I430" s="69" t="e">
        <f t="shared" si="56"/>
        <v>#DIV/0!</v>
      </c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</row>
    <row r="431" spans="1:23" s="22" customFormat="1" ht="12.75" outlineLevel="1" x14ac:dyDescent="0.2">
      <c r="A431" s="61" t="s">
        <v>1529</v>
      </c>
      <c r="B431" s="98" t="s">
        <v>174</v>
      </c>
      <c r="C431" s="74" t="s">
        <v>300</v>
      </c>
      <c r="D431" s="63" t="s">
        <v>301</v>
      </c>
      <c r="E431" s="64" t="s">
        <v>162</v>
      </c>
      <c r="F431" s="208">
        <v>644.47</v>
      </c>
      <c r="G431" s="558"/>
      <c r="H431" s="64">
        <f t="shared" si="55"/>
        <v>0</v>
      </c>
      <c r="I431" s="69" t="e">
        <f t="shared" si="56"/>
        <v>#DIV/0!</v>
      </c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</row>
    <row r="432" spans="1:23" s="22" customFormat="1" ht="25.5" outlineLevel="1" x14ac:dyDescent="0.2">
      <c r="A432" s="61" t="s">
        <v>1530</v>
      </c>
      <c r="B432" s="98" t="s">
        <v>174</v>
      </c>
      <c r="C432" s="74" t="s">
        <v>110</v>
      </c>
      <c r="D432" s="63" t="s">
        <v>243</v>
      </c>
      <c r="E432" s="64" t="s">
        <v>162</v>
      </c>
      <c r="F432" s="208">
        <v>2234.14</v>
      </c>
      <c r="G432" s="558"/>
      <c r="H432" s="64">
        <f t="shared" si="55"/>
        <v>0</v>
      </c>
      <c r="I432" s="69" t="e">
        <f t="shared" si="56"/>
        <v>#DIV/0!</v>
      </c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</row>
    <row r="433" spans="1:23" s="22" customFormat="1" ht="13.5" outlineLevel="1" thickBot="1" x14ac:dyDescent="0.25">
      <c r="A433" s="61" t="s">
        <v>1531</v>
      </c>
      <c r="B433" s="98" t="s">
        <v>175</v>
      </c>
      <c r="C433" s="74" t="s">
        <v>1151</v>
      </c>
      <c r="D433" s="63" t="s">
        <v>1152</v>
      </c>
      <c r="E433" s="64" t="s">
        <v>162</v>
      </c>
      <c r="F433" s="208">
        <v>9080.09</v>
      </c>
      <c r="G433" s="558"/>
      <c r="H433" s="64">
        <f t="shared" si="55"/>
        <v>0</v>
      </c>
      <c r="I433" s="69" t="e">
        <f t="shared" si="56"/>
        <v>#DIV/0!</v>
      </c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</row>
    <row r="434" spans="1:23" ht="15.75" thickBot="1" x14ac:dyDescent="0.25">
      <c r="A434" s="272">
        <v>12</v>
      </c>
      <c r="B434" s="273"/>
      <c r="C434" s="86"/>
      <c r="D434" s="56" t="s">
        <v>1158</v>
      </c>
      <c r="E434" s="271">
        <f>SUM(E435,E443,E447,E459,E463,E467)</f>
        <v>0</v>
      </c>
      <c r="F434" s="271"/>
      <c r="G434" s="271"/>
      <c r="H434" s="271"/>
      <c r="I434" s="57" t="e">
        <f>E434/$G$563</f>
        <v>#DIV/0!</v>
      </c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2.75" outlineLevel="1" x14ac:dyDescent="0.2">
      <c r="A435" s="215" t="s">
        <v>111</v>
      </c>
      <c r="B435" s="216"/>
      <c r="C435" s="58"/>
      <c r="D435" s="59" t="s">
        <v>1159</v>
      </c>
      <c r="E435" s="266">
        <f>SUM(H436:H442)</f>
        <v>0</v>
      </c>
      <c r="F435" s="267"/>
      <c r="G435" s="267"/>
      <c r="H435" s="216"/>
      <c r="I435" s="60" t="e">
        <f>E435/$G$563</f>
        <v>#DIV/0!</v>
      </c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2.75" outlineLevel="1" x14ac:dyDescent="0.2">
      <c r="A436" s="61" t="s">
        <v>112</v>
      </c>
      <c r="B436" s="98" t="s">
        <v>175</v>
      </c>
      <c r="C436" s="74" t="s">
        <v>403</v>
      </c>
      <c r="D436" s="63" t="s">
        <v>404</v>
      </c>
      <c r="E436" s="64" t="s">
        <v>162</v>
      </c>
      <c r="F436" s="208">
        <v>2855.96</v>
      </c>
      <c r="G436" s="558"/>
      <c r="H436" s="64">
        <f t="shared" ref="H436:H440" si="57">ROUND(G436*F436,2)</f>
        <v>0</v>
      </c>
      <c r="I436" s="69" t="e">
        <f t="shared" ref="I436:I448" si="58">H436/$G$563</f>
        <v>#DIV/0!</v>
      </c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2.75" outlineLevel="1" x14ac:dyDescent="0.2">
      <c r="A437" s="61" t="s">
        <v>113</v>
      </c>
      <c r="B437" s="98" t="s">
        <v>175</v>
      </c>
      <c r="C437" s="74" t="s">
        <v>1160</v>
      </c>
      <c r="D437" s="63" t="s">
        <v>1161</v>
      </c>
      <c r="E437" s="64" t="s">
        <v>162</v>
      </c>
      <c r="F437" s="208">
        <v>2855.96</v>
      </c>
      <c r="G437" s="558"/>
      <c r="H437" s="64">
        <f t="shared" si="57"/>
        <v>0</v>
      </c>
      <c r="I437" s="69" t="e">
        <f t="shared" si="58"/>
        <v>#DIV/0!</v>
      </c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2.75" outlineLevel="1" x14ac:dyDescent="0.2">
      <c r="A438" s="61" t="s">
        <v>114</v>
      </c>
      <c r="B438" s="98" t="s">
        <v>175</v>
      </c>
      <c r="C438" s="74" t="s">
        <v>1162</v>
      </c>
      <c r="D438" s="63" t="s">
        <v>1163</v>
      </c>
      <c r="E438" s="64" t="s">
        <v>203</v>
      </c>
      <c r="F438" s="208">
        <v>311.62</v>
      </c>
      <c r="G438" s="558"/>
      <c r="H438" s="64">
        <f t="shared" si="57"/>
        <v>0</v>
      </c>
      <c r="I438" s="69" t="e">
        <f t="shared" si="58"/>
        <v>#DIV/0!</v>
      </c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2.75" outlineLevel="1" x14ac:dyDescent="0.2">
      <c r="A439" s="61" t="s">
        <v>115</v>
      </c>
      <c r="B439" s="98" t="s">
        <v>175</v>
      </c>
      <c r="C439" s="74" t="s">
        <v>1164</v>
      </c>
      <c r="D439" s="63" t="s">
        <v>1165</v>
      </c>
      <c r="E439" s="64" t="s">
        <v>203</v>
      </c>
      <c r="F439" s="208">
        <v>311.62</v>
      </c>
      <c r="G439" s="558"/>
      <c r="H439" s="64">
        <f t="shared" si="57"/>
        <v>0</v>
      </c>
      <c r="I439" s="69" t="e">
        <f t="shared" si="58"/>
        <v>#DIV/0!</v>
      </c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2.75" outlineLevel="1" x14ac:dyDescent="0.2">
      <c r="A440" s="61" t="s">
        <v>165</v>
      </c>
      <c r="B440" s="98" t="s">
        <v>175</v>
      </c>
      <c r="C440" s="74" t="s">
        <v>1166</v>
      </c>
      <c r="D440" s="63" t="s">
        <v>1167</v>
      </c>
      <c r="E440" s="64" t="s">
        <v>203</v>
      </c>
      <c r="F440" s="208">
        <v>257.5</v>
      </c>
      <c r="G440" s="558"/>
      <c r="H440" s="64">
        <f t="shared" si="57"/>
        <v>0</v>
      </c>
      <c r="I440" s="69" t="e">
        <f t="shared" si="58"/>
        <v>#DIV/0!</v>
      </c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2.75" outlineLevel="1" x14ac:dyDescent="0.2">
      <c r="A441" s="61" t="s">
        <v>116</v>
      </c>
      <c r="B441" s="98" t="s">
        <v>175</v>
      </c>
      <c r="C441" s="74" t="s">
        <v>1168</v>
      </c>
      <c r="D441" s="63" t="s">
        <v>1169</v>
      </c>
      <c r="E441" s="64" t="s">
        <v>203</v>
      </c>
      <c r="F441" s="208">
        <v>112.9</v>
      </c>
      <c r="G441" s="558"/>
      <c r="H441" s="64">
        <f t="shared" ref="H441:H499" si="59">ROUND(G441*F441,2)</f>
        <v>0</v>
      </c>
      <c r="I441" s="69" t="e">
        <f t="shared" si="58"/>
        <v>#DIV/0!</v>
      </c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2.75" outlineLevel="1" x14ac:dyDescent="0.2">
      <c r="A442" s="241" t="s">
        <v>247</v>
      </c>
      <c r="B442" s="242" t="s">
        <v>174</v>
      </c>
      <c r="C442" s="246" t="s">
        <v>1170</v>
      </c>
      <c r="D442" s="247" t="s">
        <v>1171</v>
      </c>
      <c r="E442" s="248" t="s">
        <v>162</v>
      </c>
      <c r="F442" s="249">
        <v>334.8</v>
      </c>
      <c r="G442" s="566"/>
      <c r="H442" s="248">
        <f t="shared" si="59"/>
        <v>0</v>
      </c>
      <c r="I442" s="250" t="e">
        <f t="shared" si="58"/>
        <v>#DIV/0!</v>
      </c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2.75" outlineLevel="1" x14ac:dyDescent="0.2">
      <c r="A443" s="215" t="s">
        <v>117</v>
      </c>
      <c r="B443" s="216"/>
      <c r="C443" s="58"/>
      <c r="D443" s="59" t="s">
        <v>1172</v>
      </c>
      <c r="E443" s="266">
        <f>SUM(H444:H446)</f>
        <v>0</v>
      </c>
      <c r="F443" s="267"/>
      <c r="G443" s="267"/>
      <c r="H443" s="216"/>
      <c r="I443" s="60" t="e">
        <f t="shared" si="58"/>
        <v>#DIV/0!</v>
      </c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2.75" outlineLevel="1" x14ac:dyDescent="0.2">
      <c r="A444" s="61" t="s">
        <v>118</v>
      </c>
      <c r="B444" s="98" t="s">
        <v>175</v>
      </c>
      <c r="C444" s="74" t="s">
        <v>1173</v>
      </c>
      <c r="D444" s="63" t="s">
        <v>1174</v>
      </c>
      <c r="E444" s="64" t="s">
        <v>162</v>
      </c>
      <c r="F444" s="208">
        <v>752.27</v>
      </c>
      <c r="G444" s="558"/>
      <c r="H444" s="64">
        <f t="shared" si="59"/>
        <v>0</v>
      </c>
      <c r="I444" s="69" t="e">
        <f t="shared" si="58"/>
        <v>#DIV/0!</v>
      </c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2.75" outlineLevel="1" x14ac:dyDescent="0.2">
      <c r="A445" s="61" t="s">
        <v>119</v>
      </c>
      <c r="B445" s="98" t="s">
        <v>175</v>
      </c>
      <c r="C445" s="74" t="s">
        <v>109</v>
      </c>
      <c r="D445" s="63" t="s">
        <v>264</v>
      </c>
      <c r="E445" s="64" t="s">
        <v>162</v>
      </c>
      <c r="F445" s="208">
        <v>340</v>
      </c>
      <c r="G445" s="558"/>
      <c r="H445" s="64">
        <f t="shared" si="59"/>
        <v>0</v>
      </c>
      <c r="I445" s="69" t="e">
        <f t="shared" si="58"/>
        <v>#DIV/0!</v>
      </c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25.5" outlineLevel="1" x14ac:dyDescent="0.2">
      <c r="A446" s="241" t="s">
        <v>120</v>
      </c>
      <c r="B446" s="242" t="s">
        <v>174</v>
      </c>
      <c r="C446" s="246" t="s">
        <v>1175</v>
      </c>
      <c r="D446" s="247" t="s">
        <v>1176</v>
      </c>
      <c r="E446" s="248" t="s">
        <v>162</v>
      </c>
      <c r="F446" s="249">
        <v>412.27</v>
      </c>
      <c r="G446" s="566"/>
      <c r="H446" s="248">
        <f t="shared" si="59"/>
        <v>0</v>
      </c>
      <c r="I446" s="250" t="e">
        <f t="shared" si="58"/>
        <v>#DIV/0!</v>
      </c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2.75" outlineLevel="1" x14ac:dyDescent="0.2">
      <c r="A447" s="215" t="s">
        <v>121</v>
      </c>
      <c r="B447" s="216"/>
      <c r="C447" s="58"/>
      <c r="D447" s="59" t="s">
        <v>1177</v>
      </c>
      <c r="E447" s="266">
        <f>SUM(H448:H458)</f>
        <v>0</v>
      </c>
      <c r="F447" s="267"/>
      <c r="G447" s="267"/>
      <c r="H447" s="216"/>
      <c r="I447" s="60" t="e">
        <f t="shared" si="58"/>
        <v>#DIV/0!</v>
      </c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2.75" outlineLevel="1" x14ac:dyDescent="0.2">
      <c r="A448" s="61" t="s">
        <v>122</v>
      </c>
      <c r="B448" s="98" t="s">
        <v>175</v>
      </c>
      <c r="C448" s="74" t="s">
        <v>1178</v>
      </c>
      <c r="D448" s="63" t="s">
        <v>1179</v>
      </c>
      <c r="E448" s="64" t="s">
        <v>162</v>
      </c>
      <c r="F448" s="208">
        <v>2319.37</v>
      </c>
      <c r="G448" s="558"/>
      <c r="H448" s="64">
        <f t="shared" si="59"/>
        <v>0</v>
      </c>
      <c r="I448" s="69" t="e">
        <f t="shared" si="58"/>
        <v>#DIV/0!</v>
      </c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2.75" outlineLevel="1" x14ac:dyDescent="0.2">
      <c r="A449" s="61" t="s">
        <v>123</v>
      </c>
      <c r="B449" s="98" t="s">
        <v>175</v>
      </c>
      <c r="C449" s="74" t="s">
        <v>1180</v>
      </c>
      <c r="D449" s="63" t="s">
        <v>1181</v>
      </c>
      <c r="E449" s="64" t="s">
        <v>162</v>
      </c>
      <c r="F449" s="208">
        <v>316.73</v>
      </c>
      <c r="G449" s="558"/>
      <c r="H449" s="64">
        <f t="shared" si="59"/>
        <v>0</v>
      </c>
      <c r="I449" s="69" t="e">
        <f t="shared" ref="I449:I458" si="60">H449/$G$563</f>
        <v>#DIV/0!</v>
      </c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2.75" outlineLevel="1" x14ac:dyDescent="0.2">
      <c r="A450" s="61" t="s">
        <v>124</v>
      </c>
      <c r="B450" s="98" t="s">
        <v>175</v>
      </c>
      <c r="C450" s="74" t="s">
        <v>1182</v>
      </c>
      <c r="D450" s="63" t="s">
        <v>1183</v>
      </c>
      <c r="E450" s="64" t="s">
        <v>162</v>
      </c>
      <c r="F450" s="208">
        <v>316.73</v>
      </c>
      <c r="G450" s="558"/>
      <c r="H450" s="64">
        <f t="shared" si="59"/>
        <v>0</v>
      </c>
      <c r="I450" s="69" t="e">
        <f t="shared" si="60"/>
        <v>#DIV/0!</v>
      </c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2.75" outlineLevel="1" x14ac:dyDescent="0.2">
      <c r="A451" s="61" t="s">
        <v>125</v>
      </c>
      <c r="B451" s="98" t="s">
        <v>175</v>
      </c>
      <c r="C451" s="74" t="s">
        <v>321</v>
      </c>
      <c r="D451" s="63" t="s">
        <v>322</v>
      </c>
      <c r="E451" s="64" t="s">
        <v>162</v>
      </c>
      <c r="F451" s="208">
        <v>4653.32</v>
      </c>
      <c r="G451" s="558"/>
      <c r="H451" s="64">
        <f t="shared" si="59"/>
        <v>0</v>
      </c>
      <c r="I451" s="69" t="e">
        <f t="shared" si="60"/>
        <v>#DIV/0!</v>
      </c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2.75" outlineLevel="1" x14ac:dyDescent="0.2">
      <c r="A452" s="61" t="s">
        <v>126</v>
      </c>
      <c r="B452" s="98" t="s">
        <v>175</v>
      </c>
      <c r="C452" s="74" t="s">
        <v>1184</v>
      </c>
      <c r="D452" s="63" t="s">
        <v>1185</v>
      </c>
      <c r="E452" s="64" t="s">
        <v>162</v>
      </c>
      <c r="F452" s="208">
        <v>93.75</v>
      </c>
      <c r="G452" s="558"/>
      <c r="H452" s="64">
        <f t="shared" si="59"/>
        <v>0</v>
      </c>
      <c r="I452" s="69" t="e">
        <f t="shared" si="60"/>
        <v>#DIV/0!</v>
      </c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2.75" outlineLevel="1" x14ac:dyDescent="0.2">
      <c r="A453" s="61" t="s">
        <v>1219</v>
      </c>
      <c r="B453" s="98" t="s">
        <v>175</v>
      </c>
      <c r="C453" s="74" t="s">
        <v>1186</v>
      </c>
      <c r="D453" s="63" t="s">
        <v>1187</v>
      </c>
      <c r="E453" s="64" t="s">
        <v>162</v>
      </c>
      <c r="F453" s="208">
        <v>131.25</v>
      </c>
      <c r="G453" s="558"/>
      <c r="H453" s="64">
        <f t="shared" si="59"/>
        <v>0</v>
      </c>
      <c r="I453" s="69" t="e">
        <f t="shared" si="60"/>
        <v>#DIV/0!</v>
      </c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2.75" outlineLevel="1" x14ac:dyDescent="0.2">
      <c r="A454" s="61" t="s">
        <v>1220</v>
      </c>
      <c r="B454" s="98" t="s">
        <v>175</v>
      </c>
      <c r="C454" s="74" t="s">
        <v>1173</v>
      </c>
      <c r="D454" s="63" t="s">
        <v>1174</v>
      </c>
      <c r="E454" s="64" t="s">
        <v>162</v>
      </c>
      <c r="F454" s="208">
        <v>5195.05</v>
      </c>
      <c r="G454" s="558"/>
      <c r="H454" s="64">
        <f t="shared" si="59"/>
        <v>0</v>
      </c>
      <c r="I454" s="69" t="e">
        <f t="shared" si="60"/>
        <v>#DIV/0!</v>
      </c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25.5" outlineLevel="1" x14ac:dyDescent="0.2">
      <c r="A455" s="61" t="s">
        <v>1221</v>
      </c>
      <c r="B455" s="98" t="s">
        <v>174</v>
      </c>
      <c r="C455" s="74" t="s">
        <v>1188</v>
      </c>
      <c r="D455" s="63" t="s">
        <v>1189</v>
      </c>
      <c r="E455" s="64" t="s">
        <v>162</v>
      </c>
      <c r="F455" s="208">
        <v>69.08</v>
      </c>
      <c r="G455" s="558"/>
      <c r="H455" s="64">
        <f t="shared" si="59"/>
        <v>0</v>
      </c>
      <c r="I455" s="69" t="e">
        <f t="shared" si="60"/>
        <v>#DIV/0!</v>
      </c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2.75" outlineLevel="1" x14ac:dyDescent="0.2">
      <c r="A456" s="61" t="s">
        <v>1222</v>
      </c>
      <c r="B456" s="98" t="s">
        <v>174</v>
      </c>
      <c r="C456" s="74" t="s">
        <v>1190</v>
      </c>
      <c r="D456" s="63" t="s">
        <v>1191</v>
      </c>
      <c r="E456" s="64" t="s">
        <v>162</v>
      </c>
      <c r="F456" s="208">
        <v>2766</v>
      </c>
      <c r="G456" s="558"/>
      <c r="H456" s="64">
        <f t="shared" si="59"/>
        <v>0</v>
      </c>
      <c r="I456" s="69" t="e">
        <f t="shared" si="60"/>
        <v>#DIV/0!</v>
      </c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2.75" outlineLevel="1" x14ac:dyDescent="0.2">
      <c r="A457" s="61" t="s">
        <v>1223</v>
      </c>
      <c r="B457" s="98" t="s">
        <v>174</v>
      </c>
      <c r="C457" s="74" t="s">
        <v>1192</v>
      </c>
      <c r="D457" s="63" t="s">
        <v>1193</v>
      </c>
      <c r="E457" s="64" t="s">
        <v>162</v>
      </c>
      <c r="F457" s="208">
        <v>293</v>
      </c>
      <c r="G457" s="558"/>
      <c r="H457" s="64">
        <f t="shared" si="59"/>
        <v>0</v>
      </c>
      <c r="I457" s="69" t="e">
        <f t="shared" si="60"/>
        <v>#DIV/0!</v>
      </c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2.75" outlineLevel="1" x14ac:dyDescent="0.2">
      <c r="A458" s="241" t="s">
        <v>1224</v>
      </c>
      <c r="B458" s="242" t="s">
        <v>175</v>
      </c>
      <c r="C458" s="246" t="s">
        <v>1194</v>
      </c>
      <c r="D458" s="247" t="s">
        <v>1195</v>
      </c>
      <c r="E458" s="248" t="s">
        <v>203</v>
      </c>
      <c r="F458" s="249">
        <v>37.6</v>
      </c>
      <c r="G458" s="566"/>
      <c r="H458" s="248">
        <f t="shared" si="59"/>
        <v>0</v>
      </c>
      <c r="I458" s="250" t="e">
        <f t="shared" si="60"/>
        <v>#DIV/0!</v>
      </c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2.75" outlineLevel="1" x14ac:dyDescent="0.2">
      <c r="A459" s="215" t="s">
        <v>1213</v>
      </c>
      <c r="B459" s="216"/>
      <c r="C459" s="58"/>
      <c r="D459" s="59" t="s">
        <v>1196</v>
      </c>
      <c r="E459" s="266">
        <f>SUM(H460:H462)</f>
        <v>0</v>
      </c>
      <c r="F459" s="267"/>
      <c r="G459" s="267"/>
      <c r="H459" s="216"/>
      <c r="I459" s="60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2.75" outlineLevel="1" x14ac:dyDescent="0.2">
      <c r="A460" s="61" t="s">
        <v>1214</v>
      </c>
      <c r="B460" s="98" t="s">
        <v>175</v>
      </c>
      <c r="C460" s="74" t="s">
        <v>1197</v>
      </c>
      <c r="D460" s="63" t="s">
        <v>1198</v>
      </c>
      <c r="E460" s="64" t="s">
        <v>203</v>
      </c>
      <c r="F460" s="208">
        <v>0.9</v>
      </c>
      <c r="G460" s="558"/>
      <c r="H460" s="226">
        <f t="shared" si="59"/>
        <v>0</v>
      </c>
      <c r="I460" s="69" t="e">
        <f>H460/$G$563</f>
        <v>#DIV/0!</v>
      </c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2.75" outlineLevel="1" x14ac:dyDescent="0.2">
      <c r="A461" s="61" t="s">
        <v>1225</v>
      </c>
      <c r="B461" s="98" t="s">
        <v>175</v>
      </c>
      <c r="C461" s="74" t="s">
        <v>1199</v>
      </c>
      <c r="D461" s="63" t="s">
        <v>1200</v>
      </c>
      <c r="E461" s="64" t="s">
        <v>203</v>
      </c>
      <c r="F461" s="208">
        <v>78.180000000000007</v>
      </c>
      <c r="G461" s="558"/>
      <c r="H461" s="111">
        <f t="shared" si="59"/>
        <v>0</v>
      </c>
      <c r="I461" s="69" t="e">
        <f t="shared" ref="I461:I462" si="61">H461/$G$563</f>
        <v>#DIV/0!</v>
      </c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2.75" outlineLevel="1" x14ac:dyDescent="0.2">
      <c r="A462" s="241" t="s">
        <v>1226</v>
      </c>
      <c r="B462" s="242" t="s">
        <v>175</v>
      </c>
      <c r="C462" s="246" t="s">
        <v>1201</v>
      </c>
      <c r="D462" s="247" t="s">
        <v>1202</v>
      </c>
      <c r="E462" s="248" t="s">
        <v>203</v>
      </c>
      <c r="F462" s="249">
        <v>1.02</v>
      </c>
      <c r="G462" s="566"/>
      <c r="H462" s="309">
        <f t="shared" si="59"/>
        <v>0</v>
      </c>
      <c r="I462" s="69" t="e">
        <f t="shared" si="61"/>
        <v>#DIV/0!</v>
      </c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2.75" outlineLevel="1" x14ac:dyDescent="0.2">
      <c r="A463" s="215" t="s">
        <v>1215</v>
      </c>
      <c r="B463" s="216"/>
      <c r="C463" s="58"/>
      <c r="D463" s="59" t="s">
        <v>1203</v>
      </c>
      <c r="E463" s="266">
        <f>SUM(H464:H466)</f>
        <v>0</v>
      </c>
      <c r="F463" s="267"/>
      <c r="G463" s="267"/>
      <c r="H463" s="216"/>
      <c r="I463" s="60" t="e">
        <f t="shared" ref="I463:I468" si="62">H463/$G$563</f>
        <v>#DIV/0!</v>
      </c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2.75" outlineLevel="1" x14ac:dyDescent="0.2">
      <c r="A464" s="61" t="s">
        <v>1216</v>
      </c>
      <c r="B464" s="98" t="s">
        <v>175</v>
      </c>
      <c r="C464" s="74" t="s">
        <v>323</v>
      </c>
      <c r="D464" s="63" t="s">
        <v>324</v>
      </c>
      <c r="E464" s="64" t="s">
        <v>203</v>
      </c>
      <c r="F464" s="208">
        <v>1786.87</v>
      </c>
      <c r="G464" s="558"/>
      <c r="H464" s="64">
        <f t="shared" si="59"/>
        <v>0</v>
      </c>
      <c r="I464" s="69" t="e">
        <f t="shared" si="62"/>
        <v>#DIV/0!</v>
      </c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2.75" outlineLevel="1" x14ac:dyDescent="0.2">
      <c r="A465" s="61" t="s">
        <v>1227</v>
      </c>
      <c r="B465" s="98" t="s">
        <v>175</v>
      </c>
      <c r="C465" s="74" t="s">
        <v>1204</v>
      </c>
      <c r="D465" s="63" t="s">
        <v>1205</v>
      </c>
      <c r="E465" s="64" t="s">
        <v>203</v>
      </c>
      <c r="F465" s="208">
        <v>32.979999999999997</v>
      </c>
      <c r="G465" s="558"/>
      <c r="H465" s="64">
        <f t="shared" si="59"/>
        <v>0</v>
      </c>
      <c r="I465" s="69" t="e">
        <f t="shared" si="62"/>
        <v>#DIV/0!</v>
      </c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2.75" outlineLevel="1" x14ac:dyDescent="0.2">
      <c r="A466" s="241" t="s">
        <v>1228</v>
      </c>
      <c r="B466" s="242" t="s">
        <v>175</v>
      </c>
      <c r="C466" s="246" t="s">
        <v>1206</v>
      </c>
      <c r="D466" s="247" t="s">
        <v>1207</v>
      </c>
      <c r="E466" s="248" t="s">
        <v>203</v>
      </c>
      <c r="F466" s="249">
        <v>82.01</v>
      </c>
      <c r="G466" s="566"/>
      <c r="H466" s="248">
        <f t="shared" si="59"/>
        <v>0</v>
      </c>
      <c r="I466" s="250" t="e">
        <f t="shared" si="62"/>
        <v>#DIV/0!</v>
      </c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2.75" outlineLevel="1" x14ac:dyDescent="0.2">
      <c r="A467" s="215" t="s">
        <v>1217</v>
      </c>
      <c r="B467" s="216"/>
      <c r="C467" s="58"/>
      <c r="D467" s="59" t="s">
        <v>1208</v>
      </c>
      <c r="E467" s="266">
        <f>SUM(H468)</f>
        <v>0</v>
      </c>
      <c r="F467" s="267"/>
      <c r="G467" s="267"/>
      <c r="H467" s="216"/>
      <c r="I467" s="60" t="e">
        <f t="shared" si="62"/>
        <v>#DIV/0!</v>
      </c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3.5" outlineLevel="1" thickBot="1" x14ac:dyDescent="0.25">
      <c r="A468" s="61" t="s">
        <v>1218</v>
      </c>
      <c r="B468" s="98" t="s">
        <v>175</v>
      </c>
      <c r="C468" s="74" t="s">
        <v>1209</v>
      </c>
      <c r="D468" s="63" t="s">
        <v>1210</v>
      </c>
      <c r="E468" s="64" t="s">
        <v>203</v>
      </c>
      <c r="F468" s="208">
        <v>610.5</v>
      </c>
      <c r="G468" s="558"/>
      <c r="H468" s="64">
        <f t="shared" si="59"/>
        <v>0</v>
      </c>
      <c r="I468" s="69" t="e">
        <f t="shared" si="62"/>
        <v>#DIV/0!</v>
      </c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5.75" outlineLevel="1" thickBot="1" x14ac:dyDescent="0.25">
      <c r="A469" s="272">
        <v>13</v>
      </c>
      <c r="B469" s="273"/>
      <c r="C469" s="86"/>
      <c r="D469" s="56" t="s">
        <v>1229</v>
      </c>
      <c r="E469" s="271">
        <f>SUM(E470,E479,E481,E487,E490,E497)</f>
        <v>0</v>
      </c>
      <c r="F469" s="271"/>
      <c r="G469" s="271"/>
      <c r="H469" s="271"/>
      <c r="I469" s="57" t="e">
        <f>E469/$G$563</f>
        <v>#DIV/0!</v>
      </c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s="20" customFormat="1" ht="12.75" outlineLevel="1" x14ac:dyDescent="0.2">
      <c r="A470" s="215" t="s">
        <v>127</v>
      </c>
      <c r="B470" s="216"/>
      <c r="C470" s="58"/>
      <c r="D470" s="59" t="s">
        <v>1230</v>
      </c>
      <c r="E470" s="266">
        <f>SUM(H471:H478)</f>
        <v>0</v>
      </c>
      <c r="F470" s="267"/>
      <c r="G470" s="267"/>
      <c r="H470" s="216"/>
      <c r="I470" s="60" t="e">
        <f>E470/$G$563</f>
        <v>#DIV/0!</v>
      </c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</row>
    <row r="471" spans="1:23" s="20" customFormat="1" ht="12.75" outlineLevel="1" x14ac:dyDescent="0.2">
      <c r="A471" s="76" t="s">
        <v>128</v>
      </c>
      <c r="B471" s="114" t="s">
        <v>175</v>
      </c>
      <c r="C471" s="90" t="s">
        <v>1231</v>
      </c>
      <c r="D471" s="77" t="s">
        <v>1232</v>
      </c>
      <c r="E471" s="78" t="s">
        <v>162</v>
      </c>
      <c r="F471" s="208">
        <v>4815.59</v>
      </c>
      <c r="G471" s="558"/>
      <c r="H471" s="64">
        <f t="shared" si="59"/>
        <v>0</v>
      </c>
      <c r="I471" s="79" t="e">
        <f t="shared" ref="I471:I491" si="63">H471/$G$563</f>
        <v>#DIV/0!</v>
      </c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</row>
    <row r="472" spans="1:23" s="20" customFormat="1" ht="12.75" outlineLevel="1" x14ac:dyDescent="0.2">
      <c r="A472" s="76" t="s">
        <v>129</v>
      </c>
      <c r="B472" s="114" t="s">
        <v>175</v>
      </c>
      <c r="C472" s="90" t="s">
        <v>1233</v>
      </c>
      <c r="D472" s="77" t="s">
        <v>1234</v>
      </c>
      <c r="E472" s="78" t="s">
        <v>162</v>
      </c>
      <c r="F472" s="208">
        <v>4815.59</v>
      </c>
      <c r="G472" s="558"/>
      <c r="H472" s="64">
        <f t="shared" si="59"/>
        <v>0</v>
      </c>
      <c r="I472" s="79" t="e">
        <f t="shared" si="63"/>
        <v>#DIV/0!</v>
      </c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</row>
    <row r="473" spans="1:23" ht="12.75" outlineLevel="1" x14ac:dyDescent="0.2">
      <c r="A473" s="76" t="s">
        <v>130</v>
      </c>
      <c r="B473" s="90" t="s">
        <v>175</v>
      </c>
      <c r="C473" s="114" t="s">
        <v>1235</v>
      </c>
      <c r="D473" s="77" t="s">
        <v>1236</v>
      </c>
      <c r="E473" s="78" t="s">
        <v>162</v>
      </c>
      <c r="F473" s="208">
        <v>6056.31</v>
      </c>
      <c r="G473" s="558"/>
      <c r="H473" s="64">
        <f t="shared" si="59"/>
        <v>0</v>
      </c>
      <c r="I473" s="79" t="e">
        <f t="shared" si="63"/>
        <v>#DIV/0!</v>
      </c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2.75" outlineLevel="1" x14ac:dyDescent="0.2">
      <c r="A474" s="76" t="s">
        <v>183</v>
      </c>
      <c r="B474" s="90" t="s">
        <v>174</v>
      </c>
      <c r="C474" s="114" t="s">
        <v>1237</v>
      </c>
      <c r="D474" s="77" t="s">
        <v>1238</v>
      </c>
      <c r="E474" s="78" t="s">
        <v>162</v>
      </c>
      <c r="F474" s="208">
        <v>2654.61</v>
      </c>
      <c r="G474" s="558"/>
      <c r="H474" s="64">
        <f t="shared" si="59"/>
        <v>0</v>
      </c>
      <c r="I474" s="79" t="e">
        <f t="shared" si="63"/>
        <v>#DIV/0!</v>
      </c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2.75" outlineLevel="1" x14ac:dyDescent="0.2">
      <c r="A475" s="76" t="s">
        <v>184</v>
      </c>
      <c r="B475" s="90" t="s">
        <v>174</v>
      </c>
      <c r="C475" s="114" t="s">
        <v>1239</v>
      </c>
      <c r="D475" s="77" t="s">
        <v>1240</v>
      </c>
      <c r="E475" s="78" t="s">
        <v>162</v>
      </c>
      <c r="F475" s="208">
        <v>2654.61</v>
      </c>
      <c r="G475" s="558"/>
      <c r="H475" s="64">
        <f t="shared" si="59"/>
        <v>0</v>
      </c>
      <c r="I475" s="79" t="e">
        <f t="shared" si="63"/>
        <v>#DIV/0!</v>
      </c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2.75" outlineLevel="1" x14ac:dyDescent="0.2">
      <c r="A476" s="76" t="s">
        <v>249</v>
      </c>
      <c r="B476" s="90" t="s">
        <v>175</v>
      </c>
      <c r="C476" s="114" t="s">
        <v>1241</v>
      </c>
      <c r="D476" s="77" t="s">
        <v>1242</v>
      </c>
      <c r="E476" s="78" t="s">
        <v>162</v>
      </c>
      <c r="F476" s="208">
        <v>116.1</v>
      </c>
      <c r="G476" s="558"/>
      <c r="H476" s="64">
        <f t="shared" si="59"/>
        <v>0</v>
      </c>
      <c r="I476" s="79" t="e">
        <f t="shared" si="63"/>
        <v>#DIV/0!</v>
      </c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2.75" outlineLevel="1" x14ac:dyDescent="0.2">
      <c r="A477" s="76" t="s">
        <v>250</v>
      </c>
      <c r="B477" s="90" t="s">
        <v>175</v>
      </c>
      <c r="C477" s="114" t="s">
        <v>1243</v>
      </c>
      <c r="D477" s="77" t="s">
        <v>1244</v>
      </c>
      <c r="E477" s="78" t="s">
        <v>162</v>
      </c>
      <c r="F477" s="208">
        <v>152.59</v>
      </c>
      <c r="G477" s="558"/>
      <c r="H477" s="64">
        <f t="shared" si="59"/>
        <v>0</v>
      </c>
      <c r="I477" s="79" t="e">
        <f t="shared" si="63"/>
        <v>#DIV/0!</v>
      </c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2.75" outlineLevel="1" x14ac:dyDescent="0.2">
      <c r="A478" s="118" t="s">
        <v>251</v>
      </c>
      <c r="B478" s="388" t="s">
        <v>177</v>
      </c>
      <c r="C478" s="119" t="s">
        <v>1245</v>
      </c>
      <c r="D478" s="389" t="s">
        <v>1539</v>
      </c>
      <c r="E478" s="390" t="s">
        <v>162</v>
      </c>
      <c r="F478" s="209">
        <v>313.95</v>
      </c>
      <c r="G478" s="559"/>
      <c r="H478" s="111">
        <f t="shared" si="59"/>
        <v>0</v>
      </c>
      <c r="I478" s="120" t="e">
        <f t="shared" si="63"/>
        <v>#DIV/0!</v>
      </c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2.75" outlineLevel="1" x14ac:dyDescent="0.2">
      <c r="A479" s="391" t="s">
        <v>1249</v>
      </c>
      <c r="B479" s="392"/>
      <c r="C479" s="393"/>
      <c r="D479" s="394" t="s">
        <v>1246</v>
      </c>
      <c r="E479" s="395">
        <f>SUM(H480)</f>
        <v>0</v>
      </c>
      <c r="F479" s="392"/>
      <c r="G479" s="392"/>
      <c r="H479" s="392"/>
      <c r="I479" s="421" t="e">
        <f t="shared" si="63"/>
        <v>#DIV/0!</v>
      </c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25.5" outlineLevel="1" x14ac:dyDescent="0.2">
      <c r="A480" s="118" t="s">
        <v>1250</v>
      </c>
      <c r="B480" s="388" t="s">
        <v>175</v>
      </c>
      <c r="C480" s="119" t="s">
        <v>1247</v>
      </c>
      <c r="D480" s="389" t="s">
        <v>1248</v>
      </c>
      <c r="E480" s="437" t="s">
        <v>203</v>
      </c>
      <c r="F480" s="312">
        <v>106.88</v>
      </c>
      <c r="G480" s="559"/>
      <c r="H480" s="111">
        <f t="shared" si="59"/>
        <v>0</v>
      </c>
      <c r="I480" s="120" t="e">
        <f t="shared" si="63"/>
        <v>#DIV/0!</v>
      </c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2.75" outlineLevel="1" x14ac:dyDescent="0.2">
      <c r="A481" s="391" t="s">
        <v>1251</v>
      </c>
      <c r="B481" s="392"/>
      <c r="C481" s="393"/>
      <c r="D481" s="394" t="s">
        <v>131</v>
      </c>
      <c r="E481" s="266">
        <f>SUM(H482:H486)</f>
        <v>0</v>
      </c>
      <c r="F481" s="392"/>
      <c r="G481" s="392"/>
      <c r="H481" s="392"/>
      <c r="I481" s="421" t="e">
        <f t="shared" si="63"/>
        <v>#DIV/0!</v>
      </c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2.75" outlineLevel="1" x14ac:dyDescent="0.2">
      <c r="A482" s="76" t="s">
        <v>1274</v>
      </c>
      <c r="B482" s="90" t="s">
        <v>175</v>
      </c>
      <c r="C482" s="114" t="s">
        <v>1008</v>
      </c>
      <c r="D482" s="77" t="s">
        <v>1009</v>
      </c>
      <c r="E482" s="78" t="s">
        <v>162</v>
      </c>
      <c r="F482" s="115">
        <v>31.9</v>
      </c>
      <c r="G482" s="558"/>
      <c r="H482" s="64">
        <f t="shared" si="59"/>
        <v>0</v>
      </c>
      <c r="I482" s="422" t="e">
        <f t="shared" si="63"/>
        <v>#DIV/0!</v>
      </c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25.5" outlineLevel="1" x14ac:dyDescent="0.2">
      <c r="A483" s="76" t="s">
        <v>1275</v>
      </c>
      <c r="B483" s="90" t="s">
        <v>175</v>
      </c>
      <c r="C483" s="114" t="s">
        <v>1252</v>
      </c>
      <c r="D483" s="77" t="s">
        <v>1540</v>
      </c>
      <c r="E483" s="78" t="s">
        <v>162</v>
      </c>
      <c r="F483" s="208">
        <v>92.1</v>
      </c>
      <c r="G483" s="558"/>
      <c r="H483" s="64">
        <f>ROUND(G483*F483,2)</f>
        <v>0</v>
      </c>
      <c r="I483" s="79" t="e">
        <f t="shared" si="63"/>
        <v>#DIV/0!</v>
      </c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2.75" outlineLevel="1" x14ac:dyDescent="0.2">
      <c r="A484" s="76" t="s">
        <v>1276</v>
      </c>
      <c r="B484" s="114" t="s">
        <v>175</v>
      </c>
      <c r="C484" s="90" t="s">
        <v>1253</v>
      </c>
      <c r="D484" s="77" t="s">
        <v>1254</v>
      </c>
      <c r="E484" s="78" t="s">
        <v>162</v>
      </c>
      <c r="F484" s="208">
        <v>22.68</v>
      </c>
      <c r="G484" s="558"/>
      <c r="H484" s="64">
        <f t="shared" si="59"/>
        <v>0</v>
      </c>
      <c r="I484" s="79" t="e">
        <f t="shared" si="63"/>
        <v>#DIV/0!</v>
      </c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2.75" outlineLevel="1" x14ac:dyDescent="0.2">
      <c r="A485" s="76" t="s">
        <v>1277</v>
      </c>
      <c r="B485" s="90" t="s">
        <v>175</v>
      </c>
      <c r="C485" s="114" t="s">
        <v>1255</v>
      </c>
      <c r="D485" s="77" t="s">
        <v>1256</v>
      </c>
      <c r="E485" s="78" t="s">
        <v>162</v>
      </c>
      <c r="F485" s="208">
        <v>1806.02</v>
      </c>
      <c r="G485" s="558"/>
      <c r="H485" s="64">
        <f t="shared" si="59"/>
        <v>0</v>
      </c>
      <c r="I485" s="79" t="e">
        <f t="shared" si="63"/>
        <v>#DIV/0!</v>
      </c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2.75" outlineLevel="1" x14ac:dyDescent="0.2">
      <c r="A486" s="118" t="s">
        <v>1278</v>
      </c>
      <c r="B486" s="119" t="s">
        <v>175</v>
      </c>
      <c r="C486" s="388" t="s">
        <v>1257</v>
      </c>
      <c r="D486" s="389" t="s">
        <v>1258</v>
      </c>
      <c r="E486" s="390" t="s">
        <v>162</v>
      </c>
      <c r="F486" s="209">
        <v>583.22</v>
      </c>
      <c r="G486" s="559"/>
      <c r="H486" s="111">
        <f t="shared" si="59"/>
        <v>0</v>
      </c>
      <c r="I486" s="120" t="e">
        <f t="shared" si="63"/>
        <v>#DIV/0!</v>
      </c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2.75" outlineLevel="1" x14ac:dyDescent="0.2">
      <c r="A487" s="391" t="s">
        <v>1212</v>
      </c>
      <c r="B487" s="392"/>
      <c r="C487" s="393"/>
      <c r="D487" s="394" t="s">
        <v>1259</v>
      </c>
      <c r="E487" s="395">
        <f>SUM(H488:H489)</f>
        <v>0</v>
      </c>
      <c r="F487" s="392"/>
      <c r="G487" s="392"/>
      <c r="H487" s="392"/>
      <c r="I487" s="421" t="e">
        <f t="shared" si="63"/>
        <v>#DIV/0!</v>
      </c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2.75" outlineLevel="1" x14ac:dyDescent="0.2">
      <c r="A488" s="76" t="s">
        <v>1279</v>
      </c>
      <c r="B488" s="90" t="s">
        <v>175</v>
      </c>
      <c r="C488" s="114" t="s">
        <v>1018</v>
      </c>
      <c r="D488" s="77" t="s">
        <v>1017</v>
      </c>
      <c r="E488" s="78" t="s">
        <v>162</v>
      </c>
      <c r="F488" s="115">
        <v>880.67</v>
      </c>
      <c r="G488" s="558"/>
      <c r="H488" s="64">
        <f t="shared" si="59"/>
        <v>0</v>
      </c>
      <c r="I488" s="79" t="e">
        <f t="shared" si="63"/>
        <v>#DIV/0!</v>
      </c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2.75" outlineLevel="1" x14ac:dyDescent="0.2">
      <c r="A489" s="118" t="s">
        <v>1280</v>
      </c>
      <c r="B489" s="388" t="s">
        <v>175</v>
      </c>
      <c r="C489" s="119" t="s">
        <v>1018</v>
      </c>
      <c r="D489" s="389" t="s">
        <v>1541</v>
      </c>
      <c r="E489" s="390" t="s">
        <v>162</v>
      </c>
      <c r="F489" s="209">
        <v>644</v>
      </c>
      <c r="G489" s="559"/>
      <c r="H489" s="111">
        <f t="shared" si="59"/>
        <v>0</v>
      </c>
      <c r="I489" s="120" t="e">
        <f t="shared" si="63"/>
        <v>#DIV/0!</v>
      </c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2.75" outlineLevel="1" x14ac:dyDescent="0.2">
      <c r="A490" s="391" t="s">
        <v>1272</v>
      </c>
      <c r="B490" s="392"/>
      <c r="C490" s="393"/>
      <c r="D490" s="394" t="s">
        <v>1260</v>
      </c>
      <c r="E490" s="395">
        <f>SUM(H491:H496)</f>
        <v>0</v>
      </c>
      <c r="F490" s="392"/>
      <c r="G490" s="392"/>
      <c r="H490" s="392"/>
      <c r="I490" s="423" t="e">
        <f t="shared" si="63"/>
        <v>#DIV/0!</v>
      </c>
      <c r="J490" s="360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2.75" outlineLevel="1" x14ac:dyDescent="0.2">
      <c r="A491" s="76" t="s">
        <v>1281</v>
      </c>
      <c r="B491" s="90" t="s">
        <v>175</v>
      </c>
      <c r="C491" s="114" t="s">
        <v>1261</v>
      </c>
      <c r="D491" s="77" t="s">
        <v>1262</v>
      </c>
      <c r="E491" s="78" t="s">
        <v>23</v>
      </c>
      <c r="F491" s="115">
        <v>1</v>
      </c>
      <c r="G491" s="558"/>
      <c r="H491" s="64">
        <f t="shared" si="59"/>
        <v>0</v>
      </c>
      <c r="I491" s="79" t="e">
        <f t="shared" si="63"/>
        <v>#DIV/0!</v>
      </c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25.5" outlineLevel="1" x14ac:dyDescent="0.2">
      <c r="A492" s="76" t="s">
        <v>1282</v>
      </c>
      <c r="B492" s="90" t="s">
        <v>174</v>
      </c>
      <c r="C492" s="114" t="s">
        <v>1263</v>
      </c>
      <c r="D492" s="77" t="s">
        <v>1264</v>
      </c>
      <c r="E492" s="78" t="s">
        <v>162</v>
      </c>
      <c r="F492" s="208">
        <v>12.7</v>
      </c>
      <c r="G492" s="558"/>
      <c r="H492" s="64">
        <f t="shared" si="59"/>
        <v>0</v>
      </c>
      <c r="I492" s="79" t="e">
        <f t="shared" ref="I492:I496" si="64">H492/$G$563</f>
        <v>#DIV/0!</v>
      </c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2.75" outlineLevel="1" x14ac:dyDescent="0.2">
      <c r="A493" s="76" t="s">
        <v>1283</v>
      </c>
      <c r="B493" s="90" t="s">
        <v>174</v>
      </c>
      <c r="C493" s="114" t="s">
        <v>1265</v>
      </c>
      <c r="D493" s="77" t="s">
        <v>1266</v>
      </c>
      <c r="E493" s="78" t="s">
        <v>23</v>
      </c>
      <c r="F493" s="208">
        <v>2</v>
      </c>
      <c r="G493" s="558"/>
      <c r="H493" s="64">
        <f t="shared" si="59"/>
        <v>0</v>
      </c>
      <c r="I493" s="79" t="e">
        <f t="shared" si="64"/>
        <v>#DIV/0!</v>
      </c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2.75" outlineLevel="1" x14ac:dyDescent="0.2">
      <c r="A494" s="76" t="s">
        <v>1284</v>
      </c>
      <c r="B494" s="90" t="s">
        <v>174</v>
      </c>
      <c r="C494" s="114" t="s">
        <v>1267</v>
      </c>
      <c r="D494" s="77" t="s">
        <v>1268</v>
      </c>
      <c r="E494" s="78" t="s">
        <v>23</v>
      </c>
      <c r="F494" s="208">
        <v>1</v>
      </c>
      <c r="G494" s="558"/>
      <c r="H494" s="64">
        <f t="shared" si="59"/>
        <v>0</v>
      </c>
      <c r="I494" s="79" t="e">
        <f t="shared" si="64"/>
        <v>#DIV/0!</v>
      </c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25.5" outlineLevel="1" x14ac:dyDescent="0.2">
      <c r="A495" s="76" t="s">
        <v>1285</v>
      </c>
      <c r="B495" s="90" t="s">
        <v>174</v>
      </c>
      <c r="C495" s="114" t="s">
        <v>1269</v>
      </c>
      <c r="D495" s="77" t="s">
        <v>1270</v>
      </c>
      <c r="E495" s="78" t="s">
        <v>23</v>
      </c>
      <c r="F495" s="208">
        <v>1</v>
      </c>
      <c r="G495" s="558"/>
      <c r="H495" s="64">
        <f t="shared" si="59"/>
        <v>0</v>
      </c>
      <c r="I495" s="79" t="e">
        <f t="shared" si="64"/>
        <v>#DIV/0!</v>
      </c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2.75" outlineLevel="1" x14ac:dyDescent="0.2">
      <c r="A496" s="118" t="s">
        <v>1286</v>
      </c>
      <c r="B496" s="388" t="s">
        <v>175</v>
      </c>
      <c r="C496" s="119" t="s">
        <v>1271</v>
      </c>
      <c r="D496" s="389" t="s">
        <v>244</v>
      </c>
      <c r="E496" s="390" t="s">
        <v>162</v>
      </c>
      <c r="F496" s="209">
        <v>2521.16</v>
      </c>
      <c r="G496" s="559"/>
      <c r="H496" s="111">
        <f t="shared" si="59"/>
        <v>0</v>
      </c>
      <c r="I496" s="79" t="e">
        <f t="shared" si="64"/>
        <v>#DIV/0!</v>
      </c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2.75" outlineLevel="1" x14ac:dyDescent="0.2">
      <c r="A497" s="391" t="s">
        <v>1273</v>
      </c>
      <c r="B497" s="392"/>
      <c r="C497" s="393"/>
      <c r="D497" s="394" t="s">
        <v>132</v>
      </c>
      <c r="E497" s="395">
        <f>SUM(H498:H499)</f>
        <v>0</v>
      </c>
      <c r="F497" s="392"/>
      <c r="G497" s="392"/>
      <c r="H497" s="392"/>
      <c r="I497" s="423" t="e">
        <f>H497/$G$563</f>
        <v>#DIV/0!</v>
      </c>
      <c r="J497" s="360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s="23" customFormat="1" ht="12.75" outlineLevel="1" x14ac:dyDescent="0.2">
      <c r="A498" s="76" t="s">
        <v>1287</v>
      </c>
      <c r="B498" s="103" t="s">
        <v>175</v>
      </c>
      <c r="C498" s="103" t="s">
        <v>133</v>
      </c>
      <c r="D498" s="77" t="s">
        <v>262</v>
      </c>
      <c r="E498" s="115" t="s">
        <v>203</v>
      </c>
      <c r="F498" s="115">
        <v>292.74</v>
      </c>
      <c r="G498" s="558"/>
      <c r="H498" s="64">
        <f t="shared" si="59"/>
        <v>0</v>
      </c>
      <c r="I498" s="79" t="e">
        <f>H498/$G$563</f>
        <v>#DIV/0!</v>
      </c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</row>
    <row r="499" spans="1:23" s="23" customFormat="1" ht="13.5" outlineLevel="1" thickBot="1" x14ac:dyDescent="0.25">
      <c r="A499" s="76" t="s">
        <v>1288</v>
      </c>
      <c r="B499" s="117" t="s">
        <v>174</v>
      </c>
      <c r="C499" s="104" t="s">
        <v>260</v>
      </c>
      <c r="D499" s="113" t="s">
        <v>261</v>
      </c>
      <c r="E499" s="115" t="s">
        <v>162</v>
      </c>
      <c r="F499" s="208">
        <v>817.83</v>
      </c>
      <c r="G499" s="558"/>
      <c r="H499" s="64">
        <f t="shared" si="59"/>
        <v>0</v>
      </c>
      <c r="I499" s="116" t="e">
        <f>H499/$G$563</f>
        <v>#DIV/0!</v>
      </c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</row>
    <row r="500" spans="1:23" ht="15.75" outlineLevel="1" thickBot="1" x14ac:dyDescent="0.25">
      <c r="A500" s="272">
        <v>14</v>
      </c>
      <c r="B500" s="273"/>
      <c r="C500" s="86"/>
      <c r="D500" s="56" t="s">
        <v>134</v>
      </c>
      <c r="E500" s="271">
        <f>E501</f>
        <v>0</v>
      </c>
      <c r="F500" s="271"/>
      <c r="G500" s="271"/>
      <c r="H500" s="271"/>
      <c r="I500" s="57" t="e">
        <f>E500/$G$563</f>
        <v>#DIV/0!</v>
      </c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2.75" outlineLevel="1" x14ac:dyDescent="0.2">
      <c r="A501" s="215" t="s">
        <v>135</v>
      </c>
      <c r="B501" s="216"/>
      <c r="C501" s="58"/>
      <c r="D501" s="59" t="s">
        <v>134</v>
      </c>
      <c r="E501" s="266">
        <f>SUM(H502:H504)</f>
        <v>0</v>
      </c>
      <c r="F501" s="267"/>
      <c r="G501" s="267"/>
      <c r="H501" s="216"/>
      <c r="I501" s="60" t="e">
        <f>E501/$G$563</f>
        <v>#DIV/0!</v>
      </c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2.75" outlineLevel="1" x14ac:dyDescent="0.2">
      <c r="A502" s="297" t="s">
        <v>136</v>
      </c>
      <c r="B502" s="295" t="s">
        <v>175</v>
      </c>
      <c r="C502" s="296" t="s">
        <v>1289</v>
      </c>
      <c r="D502" s="298" t="s">
        <v>1290</v>
      </c>
      <c r="E502" s="299" t="s">
        <v>23</v>
      </c>
      <c r="F502" s="301">
        <v>1</v>
      </c>
      <c r="G502" s="576"/>
      <c r="H502" s="64">
        <f t="shared" ref="H502:H504" si="65">ROUND(G502*F502,2)</f>
        <v>0</v>
      </c>
      <c r="I502" s="116" t="e">
        <f>H502/$G$563</f>
        <v>#DIV/0!</v>
      </c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2.75" outlineLevel="1" x14ac:dyDescent="0.2">
      <c r="A503" s="297" t="s">
        <v>137</v>
      </c>
      <c r="B503" s="319" t="s">
        <v>175</v>
      </c>
      <c r="C503" s="317" t="s">
        <v>321</v>
      </c>
      <c r="D503" s="321" t="s">
        <v>322</v>
      </c>
      <c r="E503" s="323" t="s">
        <v>162</v>
      </c>
      <c r="F503" s="283">
        <v>3.45</v>
      </c>
      <c r="G503" s="564"/>
      <c r="H503" s="64">
        <f t="shared" si="65"/>
        <v>0</v>
      </c>
      <c r="I503" s="116" t="e">
        <f>H503/$G$563</f>
        <v>#DIV/0!</v>
      </c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3.5" outlineLevel="1" thickBot="1" x14ac:dyDescent="0.25">
      <c r="A504" s="297" t="s">
        <v>138</v>
      </c>
      <c r="B504" s="320" t="s">
        <v>175</v>
      </c>
      <c r="C504" s="316" t="s">
        <v>1160</v>
      </c>
      <c r="D504" s="322" t="s">
        <v>1161</v>
      </c>
      <c r="E504" s="300" t="s">
        <v>162</v>
      </c>
      <c r="F504" s="324">
        <v>3.45</v>
      </c>
      <c r="G504" s="577"/>
      <c r="H504" s="64">
        <f t="shared" si="65"/>
        <v>0</v>
      </c>
      <c r="I504" s="116" t="e">
        <f>H504/$G$563</f>
        <v>#DIV/0!</v>
      </c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5.75" thickBot="1" x14ac:dyDescent="0.25">
      <c r="A505" s="272">
        <v>15</v>
      </c>
      <c r="B505" s="273"/>
      <c r="C505" s="86"/>
      <c r="D505" s="56" t="s">
        <v>139</v>
      </c>
      <c r="E505" s="271">
        <f>SUM(E506,E519,E532,E550,E561)</f>
        <v>0</v>
      </c>
      <c r="F505" s="271"/>
      <c r="G505" s="271"/>
      <c r="H505" s="271"/>
      <c r="I505" s="57" t="e">
        <f>E505/$G$563</f>
        <v>#DIV/0!</v>
      </c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2.75" outlineLevel="1" x14ac:dyDescent="0.2">
      <c r="A506" s="215" t="s">
        <v>140</v>
      </c>
      <c r="B506" s="216"/>
      <c r="C506" s="58"/>
      <c r="D506" s="59" t="s">
        <v>1291</v>
      </c>
      <c r="E506" s="266">
        <f>SUM(H507:H518)</f>
        <v>0</v>
      </c>
      <c r="F506" s="267"/>
      <c r="G506" s="267"/>
      <c r="H506" s="216"/>
      <c r="I506" s="375" t="e">
        <f>E506/$G$563</f>
        <v>#DIV/0!</v>
      </c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25.5" outlineLevel="1" x14ac:dyDescent="0.2">
      <c r="A507" s="297" t="s">
        <v>141</v>
      </c>
      <c r="B507" s="402" t="s">
        <v>175</v>
      </c>
      <c r="C507" s="296" t="s">
        <v>1292</v>
      </c>
      <c r="D507" s="298" t="s">
        <v>1293</v>
      </c>
      <c r="E507" s="299" t="s">
        <v>203</v>
      </c>
      <c r="F507" s="301">
        <v>427.89</v>
      </c>
      <c r="G507" s="576"/>
      <c r="H507" s="64">
        <f t="shared" ref="H507:H515" si="66">ROUND(G507*F507,2)</f>
        <v>0</v>
      </c>
      <c r="I507" s="420" t="e">
        <f t="shared" ref="I507:I515" si="67">H507/$G$563</f>
        <v>#DIV/0!</v>
      </c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2.75" outlineLevel="1" x14ac:dyDescent="0.2">
      <c r="A508" s="414" t="s">
        <v>142</v>
      </c>
      <c r="B508" s="404" t="s">
        <v>175</v>
      </c>
      <c r="C508" s="398" t="s">
        <v>1010</v>
      </c>
      <c r="D508" s="399" t="s">
        <v>1011</v>
      </c>
      <c r="E508" s="400" t="s">
        <v>162</v>
      </c>
      <c r="F508" s="293">
        <v>13.8</v>
      </c>
      <c r="G508" s="560"/>
      <c r="H508" s="64">
        <f t="shared" si="66"/>
        <v>0</v>
      </c>
      <c r="I508" s="116" t="e">
        <f t="shared" si="67"/>
        <v>#DIV/0!</v>
      </c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25.5" outlineLevel="1" x14ac:dyDescent="0.2">
      <c r="A509" s="414" t="s">
        <v>143</v>
      </c>
      <c r="B509" s="404" t="s">
        <v>175</v>
      </c>
      <c r="C509" s="398" t="s">
        <v>1294</v>
      </c>
      <c r="D509" s="399" t="s">
        <v>1295</v>
      </c>
      <c r="E509" s="400" t="s">
        <v>203</v>
      </c>
      <c r="F509" s="293">
        <v>218.2</v>
      </c>
      <c r="G509" s="570"/>
      <c r="H509" s="64">
        <f t="shared" si="66"/>
        <v>0</v>
      </c>
      <c r="I509" s="116" t="e">
        <f t="shared" si="67"/>
        <v>#DIV/0!</v>
      </c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2.75" outlineLevel="1" x14ac:dyDescent="0.2">
      <c r="A510" s="414" t="s">
        <v>1306</v>
      </c>
      <c r="B510" s="397" t="s">
        <v>175</v>
      </c>
      <c r="C510" s="408" t="s">
        <v>1296</v>
      </c>
      <c r="D510" s="321" t="s">
        <v>1297</v>
      </c>
      <c r="E510" s="352" t="s">
        <v>162</v>
      </c>
      <c r="F510" s="283">
        <v>1.89</v>
      </c>
      <c r="G510" s="569"/>
      <c r="H510" s="64">
        <f t="shared" si="66"/>
        <v>0</v>
      </c>
      <c r="I510" s="116" t="e">
        <f t="shared" si="67"/>
        <v>#DIV/0!</v>
      </c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25.5" outlineLevel="1" x14ac:dyDescent="0.2">
      <c r="A511" s="414" t="s">
        <v>1307</v>
      </c>
      <c r="B511" s="405" t="s">
        <v>175</v>
      </c>
      <c r="C511" s="406" t="s">
        <v>1298</v>
      </c>
      <c r="D511" s="407" t="s">
        <v>1299</v>
      </c>
      <c r="E511" s="323" t="s">
        <v>162</v>
      </c>
      <c r="F511" s="292">
        <v>2.35</v>
      </c>
      <c r="G511" s="570"/>
      <c r="H511" s="64">
        <f t="shared" si="66"/>
        <v>0</v>
      </c>
      <c r="I511" s="116" t="e">
        <f t="shared" si="67"/>
        <v>#DIV/0!</v>
      </c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2.75" outlineLevel="1" x14ac:dyDescent="0.2">
      <c r="A512" s="414" t="s">
        <v>1308</v>
      </c>
      <c r="B512" s="404" t="s">
        <v>175</v>
      </c>
      <c r="C512" s="398" t="s">
        <v>144</v>
      </c>
      <c r="D512" s="399" t="s">
        <v>255</v>
      </c>
      <c r="E512" s="400" t="s">
        <v>23</v>
      </c>
      <c r="F512" s="293">
        <v>4</v>
      </c>
      <c r="G512" s="578"/>
      <c r="H512" s="64">
        <f t="shared" si="66"/>
        <v>0</v>
      </c>
      <c r="I512" s="116" t="e">
        <f t="shared" si="67"/>
        <v>#DIV/0!</v>
      </c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2.75" outlineLevel="1" x14ac:dyDescent="0.2">
      <c r="A513" s="396" t="s">
        <v>1309</v>
      </c>
      <c r="B513" s="404" t="s">
        <v>175</v>
      </c>
      <c r="C513" s="398" t="s">
        <v>1300</v>
      </c>
      <c r="D513" s="399" t="s">
        <v>1301</v>
      </c>
      <c r="E513" s="400" t="s">
        <v>23</v>
      </c>
      <c r="F513" s="293">
        <v>5</v>
      </c>
      <c r="G513" s="578"/>
      <c r="H513" s="64">
        <f t="shared" si="66"/>
        <v>0</v>
      </c>
      <c r="I513" s="116" t="e">
        <f t="shared" si="67"/>
        <v>#DIV/0!</v>
      </c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2.75" outlineLevel="1" x14ac:dyDescent="0.2">
      <c r="A514" s="414" t="s">
        <v>1310</v>
      </c>
      <c r="B514" s="397" t="s">
        <v>177</v>
      </c>
      <c r="C514" s="408" t="s">
        <v>236</v>
      </c>
      <c r="D514" s="321" t="s">
        <v>237</v>
      </c>
      <c r="E514" s="352" t="s">
        <v>203</v>
      </c>
      <c r="F514" s="283">
        <v>245.2</v>
      </c>
      <c r="G514" s="569"/>
      <c r="H514" s="64">
        <f t="shared" si="66"/>
        <v>0</v>
      </c>
      <c r="I514" s="116" t="e">
        <f t="shared" si="67"/>
        <v>#DIV/0!</v>
      </c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2.75" outlineLevel="1" x14ac:dyDescent="0.2">
      <c r="A515" s="396" t="s">
        <v>1311</v>
      </c>
      <c r="B515" s="405" t="s">
        <v>175</v>
      </c>
      <c r="C515" s="406" t="s">
        <v>1302</v>
      </c>
      <c r="D515" s="407" t="s">
        <v>1303</v>
      </c>
      <c r="E515" s="323" t="s">
        <v>23</v>
      </c>
      <c r="F515" s="292">
        <v>6</v>
      </c>
      <c r="G515" s="570"/>
      <c r="H515" s="64">
        <f t="shared" si="66"/>
        <v>0</v>
      </c>
      <c r="I515" s="116" t="e">
        <f t="shared" si="67"/>
        <v>#DIV/0!</v>
      </c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2.75" outlineLevel="1" x14ac:dyDescent="0.2">
      <c r="A516" s="318" t="s">
        <v>1312</v>
      </c>
      <c r="B516" s="404" t="s">
        <v>175</v>
      </c>
      <c r="C516" s="398" t="s">
        <v>145</v>
      </c>
      <c r="D516" s="399" t="s">
        <v>257</v>
      </c>
      <c r="E516" s="400" t="s">
        <v>23</v>
      </c>
      <c r="F516" s="293">
        <v>1</v>
      </c>
      <c r="G516" s="560"/>
      <c r="H516" s="64">
        <f t="shared" ref="H516:H518" si="68">ROUND(G516*F516,2)</f>
        <v>0</v>
      </c>
      <c r="I516" s="116" t="e">
        <f>H516/$G$563</f>
        <v>#DIV/0!</v>
      </c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2.75" outlineLevel="1" x14ac:dyDescent="0.2">
      <c r="A517" s="318" t="s">
        <v>1313</v>
      </c>
      <c r="B517" s="404" t="s">
        <v>175</v>
      </c>
      <c r="C517" s="398" t="s">
        <v>146</v>
      </c>
      <c r="D517" s="399" t="s">
        <v>256</v>
      </c>
      <c r="E517" s="400" t="s">
        <v>162</v>
      </c>
      <c r="F517" s="293">
        <v>11.91</v>
      </c>
      <c r="G517" s="560"/>
      <c r="H517" s="237">
        <f t="shared" si="68"/>
        <v>0</v>
      </c>
      <c r="I517" s="403" t="e">
        <f>H517/$G$563</f>
        <v>#DIV/0!</v>
      </c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2.75" outlineLevel="1" x14ac:dyDescent="0.2">
      <c r="A518" s="415" t="s">
        <v>1314</v>
      </c>
      <c r="B518" s="409" t="s">
        <v>175</v>
      </c>
      <c r="C518" s="410" t="s">
        <v>1304</v>
      </c>
      <c r="D518" s="411" t="s">
        <v>1305</v>
      </c>
      <c r="E518" s="366" t="s">
        <v>162</v>
      </c>
      <c r="F518" s="367">
        <v>14.1</v>
      </c>
      <c r="G518" s="579"/>
      <c r="H518" s="255">
        <f t="shared" si="68"/>
        <v>0</v>
      </c>
      <c r="I518" s="413" t="e">
        <f>H518/$G$563</f>
        <v>#DIV/0!</v>
      </c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2.75" outlineLevel="1" x14ac:dyDescent="0.2">
      <c r="A519" s="215" t="s">
        <v>1330</v>
      </c>
      <c r="B519" s="216"/>
      <c r="C519" s="58"/>
      <c r="D519" s="59" t="s">
        <v>1315</v>
      </c>
      <c r="E519" s="266">
        <f>SUM(H520:H531)</f>
        <v>0</v>
      </c>
      <c r="F519" s="267"/>
      <c r="G519" s="267"/>
      <c r="H519" s="216"/>
      <c r="I519" s="60" t="e">
        <f>E519/$G$563</f>
        <v>#DIV/0!</v>
      </c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2.75" outlineLevel="1" x14ac:dyDescent="0.2">
      <c r="A520" s="401" t="s">
        <v>1331</v>
      </c>
      <c r="B520" s="404" t="s">
        <v>175</v>
      </c>
      <c r="C520" s="398" t="s">
        <v>757</v>
      </c>
      <c r="D520" s="399" t="s">
        <v>758</v>
      </c>
      <c r="E520" s="400" t="s">
        <v>150</v>
      </c>
      <c r="F520" s="293">
        <v>99.18</v>
      </c>
      <c r="G520" s="578"/>
      <c r="H520" s="64">
        <f t="shared" ref="H520:H562" si="69">ROUND(G520*F520,2)</f>
        <v>0</v>
      </c>
      <c r="I520" s="116" t="e">
        <f t="shared" ref="I520:I562" si="70">H520/$G$563</f>
        <v>#DIV/0!</v>
      </c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2.75" outlineLevel="1" x14ac:dyDescent="0.2">
      <c r="A521" s="396" t="s">
        <v>1332</v>
      </c>
      <c r="B521" s="404" t="s">
        <v>175</v>
      </c>
      <c r="C521" s="398" t="s">
        <v>1316</v>
      </c>
      <c r="D521" s="399" t="s">
        <v>996</v>
      </c>
      <c r="E521" s="400" t="s">
        <v>162</v>
      </c>
      <c r="F521" s="293">
        <v>412</v>
      </c>
      <c r="G521" s="578"/>
      <c r="H521" s="64">
        <f t="shared" si="69"/>
        <v>0</v>
      </c>
      <c r="I521" s="116" t="e">
        <f t="shared" si="70"/>
        <v>#DIV/0!</v>
      </c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2.75" outlineLevel="1" x14ac:dyDescent="0.2">
      <c r="A522" s="318" t="s">
        <v>1333</v>
      </c>
      <c r="B522" s="404" t="s">
        <v>175</v>
      </c>
      <c r="C522" s="398" t="s">
        <v>999</v>
      </c>
      <c r="D522" s="399" t="s">
        <v>422</v>
      </c>
      <c r="E522" s="400" t="s">
        <v>162</v>
      </c>
      <c r="F522" s="293">
        <v>412</v>
      </c>
      <c r="G522" s="578"/>
      <c r="H522" s="64">
        <f t="shared" si="69"/>
        <v>0</v>
      </c>
      <c r="I522" s="116" t="e">
        <f t="shared" si="70"/>
        <v>#DIV/0!</v>
      </c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2.75" outlineLevel="1" x14ac:dyDescent="0.2">
      <c r="A523" s="318" t="s">
        <v>1334</v>
      </c>
      <c r="B523" s="404" t="s">
        <v>175</v>
      </c>
      <c r="C523" s="398" t="s">
        <v>1317</v>
      </c>
      <c r="D523" s="399" t="s">
        <v>998</v>
      </c>
      <c r="E523" s="400" t="s">
        <v>162</v>
      </c>
      <c r="F523" s="293">
        <v>412</v>
      </c>
      <c r="G523" s="578"/>
      <c r="H523" s="64">
        <f t="shared" si="69"/>
        <v>0</v>
      </c>
      <c r="I523" s="116" t="e">
        <f t="shared" si="70"/>
        <v>#DIV/0!</v>
      </c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2.75" outlineLevel="1" x14ac:dyDescent="0.2">
      <c r="A524" s="318" t="s">
        <v>1335</v>
      </c>
      <c r="B524" s="404" t="s">
        <v>175</v>
      </c>
      <c r="C524" s="398" t="s">
        <v>461</v>
      </c>
      <c r="D524" s="399" t="s">
        <v>462</v>
      </c>
      <c r="E524" s="400" t="s">
        <v>162</v>
      </c>
      <c r="F524" s="293">
        <v>412</v>
      </c>
      <c r="G524" s="578"/>
      <c r="H524" s="64">
        <f t="shared" si="69"/>
        <v>0</v>
      </c>
      <c r="I524" s="116" t="e">
        <f t="shared" si="70"/>
        <v>#DIV/0!</v>
      </c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2.75" outlineLevel="1" x14ac:dyDescent="0.2">
      <c r="A525" s="414" t="s">
        <v>627</v>
      </c>
      <c r="B525" s="404" t="s">
        <v>175</v>
      </c>
      <c r="C525" s="398" t="s">
        <v>1318</v>
      </c>
      <c r="D525" s="399" t="s">
        <v>1319</v>
      </c>
      <c r="E525" s="400" t="s">
        <v>162</v>
      </c>
      <c r="F525" s="293">
        <v>412</v>
      </c>
      <c r="G525" s="578"/>
      <c r="H525" s="64">
        <f t="shared" si="69"/>
        <v>0</v>
      </c>
      <c r="I525" s="116" t="e">
        <f t="shared" si="70"/>
        <v>#DIV/0!</v>
      </c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38.25" outlineLevel="1" x14ac:dyDescent="0.2">
      <c r="A526" s="396" t="s">
        <v>1336</v>
      </c>
      <c r="B526" s="404" t="s">
        <v>177</v>
      </c>
      <c r="C526" s="398" t="s">
        <v>1320</v>
      </c>
      <c r="D526" s="399" t="s">
        <v>1321</v>
      </c>
      <c r="E526" s="400" t="s">
        <v>162</v>
      </c>
      <c r="F526" s="293">
        <v>1385.4</v>
      </c>
      <c r="G526" s="578"/>
      <c r="H526" s="64">
        <f t="shared" si="69"/>
        <v>0</v>
      </c>
      <c r="I526" s="116" t="e">
        <f t="shared" si="70"/>
        <v>#DIV/0!</v>
      </c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2.75" outlineLevel="1" x14ac:dyDescent="0.2">
      <c r="A527" s="318" t="s">
        <v>1337</v>
      </c>
      <c r="B527" s="404" t="s">
        <v>175</v>
      </c>
      <c r="C527" s="398" t="s">
        <v>240</v>
      </c>
      <c r="D527" s="399" t="s">
        <v>241</v>
      </c>
      <c r="E527" s="400" t="s">
        <v>203</v>
      </c>
      <c r="F527" s="293">
        <v>283.8</v>
      </c>
      <c r="G527" s="578"/>
      <c r="H527" s="64">
        <f t="shared" si="69"/>
        <v>0</v>
      </c>
      <c r="I527" s="116" t="e">
        <f t="shared" si="70"/>
        <v>#DIV/0!</v>
      </c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2.75" outlineLevel="1" x14ac:dyDescent="0.2">
      <c r="A528" s="318" t="s">
        <v>1338</v>
      </c>
      <c r="B528" s="404" t="s">
        <v>175</v>
      </c>
      <c r="C528" s="398" t="s">
        <v>1322</v>
      </c>
      <c r="D528" s="399" t="s">
        <v>1323</v>
      </c>
      <c r="E528" s="400" t="s">
        <v>162</v>
      </c>
      <c r="F528" s="293">
        <v>24</v>
      </c>
      <c r="G528" s="578"/>
      <c r="H528" s="64">
        <f t="shared" si="69"/>
        <v>0</v>
      </c>
      <c r="I528" s="116" t="e">
        <f t="shared" si="70"/>
        <v>#DIV/0!</v>
      </c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2.75" outlineLevel="1" x14ac:dyDescent="0.2">
      <c r="A529" s="414" t="s">
        <v>1339</v>
      </c>
      <c r="B529" s="404" t="s">
        <v>174</v>
      </c>
      <c r="C529" s="398" t="s">
        <v>1324</v>
      </c>
      <c r="D529" s="399" t="s">
        <v>1325</v>
      </c>
      <c r="E529" s="400" t="s">
        <v>23</v>
      </c>
      <c r="F529" s="293">
        <v>1</v>
      </c>
      <c r="G529" s="578"/>
      <c r="H529" s="64">
        <f t="shared" si="69"/>
        <v>0</v>
      </c>
      <c r="I529" s="116" t="e">
        <f t="shared" si="70"/>
        <v>#DIV/0!</v>
      </c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2.75" outlineLevel="1" x14ac:dyDescent="0.2">
      <c r="A530" s="396" t="s">
        <v>1340</v>
      </c>
      <c r="B530" s="404" t="s">
        <v>174</v>
      </c>
      <c r="C530" s="398" t="s">
        <v>1326</v>
      </c>
      <c r="D530" s="399" t="s">
        <v>1327</v>
      </c>
      <c r="E530" s="400" t="s">
        <v>23</v>
      </c>
      <c r="F530" s="293">
        <v>10</v>
      </c>
      <c r="G530" s="578"/>
      <c r="H530" s="64">
        <f t="shared" si="69"/>
        <v>0</v>
      </c>
      <c r="I530" s="116" t="e">
        <f t="shared" si="70"/>
        <v>#DIV/0!</v>
      </c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2.75" outlineLevel="1" x14ac:dyDescent="0.2">
      <c r="A531" s="415" t="s">
        <v>1341</v>
      </c>
      <c r="B531" s="409" t="s">
        <v>175</v>
      </c>
      <c r="C531" s="410" t="s">
        <v>1328</v>
      </c>
      <c r="D531" s="411" t="s">
        <v>1329</v>
      </c>
      <c r="E531" s="366" t="s">
        <v>203</v>
      </c>
      <c r="F531" s="367">
        <v>266.16000000000003</v>
      </c>
      <c r="G531" s="571"/>
      <c r="H531" s="111">
        <f t="shared" si="69"/>
        <v>0</v>
      </c>
      <c r="I531" s="412" t="e">
        <f t="shared" si="70"/>
        <v>#DIV/0!</v>
      </c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2.75" outlineLevel="1" x14ac:dyDescent="0.2">
      <c r="A532" s="215" t="s">
        <v>1388</v>
      </c>
      <c r="B532" s="216"/>
      <c r="C532" s="58"/>
      <c r="D532" s="59" t="s">
        <v>1342</v>
      </c>
      <c r="E532" s="266">
        <f>SUM(H533:H549)</f>
        <v>0</v>
      </c>
      <c r="F532" s="267"/>
      <c r="G532" s="267"/>
      <c r="H532" s="243"/>
      <c r="I532" s="60" t="e">
        <f>E532/$G$563</f>
        <v>#DIV/0!</v>
      </c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25.5" outlineLevel="1" x14ac:dyDescent="0.2">
      <c r="A533" s="401" t="s">
        <v>1391</v>
      </c>
      <c r="B533" s="404" t="s">
        <v>175</v>
      </c>
      <c r="C533" s="398" t="s">
        <v>1343</v>
      </c>
      <c r="D533" s="399" t="s">
        <v>1344</v>
      </c>
      <c r="E533" s="400" t="s">
        <v>162</v>
      </c>
      <c r="F533" s="293">
        <v>2383.13</v>
      </c>
      <c r="G533" s="578"/>
      <c r="H533" s="64">
        <f t="shared" si="69"/>
        <v>0</v>
      </c>
      <c r="I533" s="116" t="e">
        <f t="shared" si="70"/>
        <v>#DIV/0!</v>
      </c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2.75" outlineLevel="1" x14ac:dyDescent="0.2">
      <c r="A534" s="414" t="s">
        <v>1392</v>
      </c>
      <c r="B534" s="404" t="s">
        <v>175</v>
      </c>
      <c r="C534" s="398" t="s">
        <v>1162</v>
      </c>
      <c r="D534" s="399" t="s">
        <v>1163</v>
      </c>
      <c r="E534" s="400" t="s">
        <v>203</v>
      </c>
      <c r="F534" s="293">
        <v>463.26</v>
      </c>
      <c r="G534" s="578"/>
      <c r="H534" s="64">
        <f t="shared" si="69"/>
        <v>0</v>
      </c>
      <c r="I534" s="116" t="e">
        <f t="shared" si="70"/>
        <v>#DIV/0!</v>
      </c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2.75" outlineLevel="1" x14ac:dyDescent="0.2">
      <c r="A535" s="414" t="s">
        <v>1393</v>
      </c>
      <c r="B535" s="404" t="s">
        <v>175</v>
      </c>
      <c r="C535" s="398" t="s">
        <v>1345</v>
      </c>
      <c r="D535" s="399" t="s">
        <v>1346</v>
      </c>
      <c r="E535" s="400" t="s">
        <v>203</v>
      </c>
      <c r="F535" s="293">
        <v>463.26</v>
      </c>
      <c r="G535" s="578"/>
      <c r="H535" s="64">
        <f t="shared" si="69"/>
        <v>0</v>
      </c>
      <c r="I535" s="116" t="e">
        <f t="shared" si="70"/>
        <v>#DIV/0!</v>
      </c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2.75" outlineLevel="1" x14ac:dyDescent="0.2">
      <c r="A536" s="414" t="s">
        <v>1394</v>
      </c>
      <c r="B536" s="404" t="s">
        <v>175</v>
      </c>
      <c r="C536" s="398" t="s">
        <v>1347</v>
      </c>
      <c r="D536" s="399" t="s">
        <v>1348</v>
      </c>
      <c r="E536" s="400" t="s">
        <v>23</v>
      </c>
      <c r="F536" s="293">
        <v>20</v>
      </c>
      <c r="G536" s="578"/>
      <c r="H536" s="64">
        <f t="shared" si="69"/>
        <v>0</v>
      </c>
      <c r="I536" s="116" t="e">
        <f t="shared" si="70"/>
        <v>#DIV/0!</v>
      </c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2.75" outlineLevel="1" x14ac:dyDescent="0.2">
      <c r="A537" s="414" t="s">
        <v>1395</v>
      </c>
      <c r="B537" s="404" t="s">
        <v>175</v>
      </c>
      <c r="C537" s="398" t="s">
        <v>1349</v>
      </c>
      <c r="D537" s="399" t="s">
        <v>1350</v>
      </c>
      <c r="E537" s="400" t="s">
        <v>23</v>
      </c>
      <c r="F537" s="293">
        <v>15</v>
      </c>
      <c r="G537" s="578"/>
      <c r="H537" s="64">
        <f t="shared" si="69"/>
        <v>0</v>
      </c>
      <c r="I537" s="116" t="e">
        <f t="shared" si="70"/>
        <v>#DIV/0!</v>
      </c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2.75" outlineLevel="1" x14ac:dyDescent="0.2">
      <c r="A538" s="414" t="s">
        <v>626</v>
      </c>
      <c r="B538" s="404" t="s">
        <v>175</v>
      </c>
      <c r="C538" s="398" t="s">
        <v>1351</v>
      </c>
      <c r="D538" s="399" t="s">
        <v>1352</v>
      </c>
      <c r="E538" s="400" t="s">
        <v>162</v>
      </c>
      <c r="F538" s="293">
        <v>13</v>
      </c>
      <c r="G538" s="578"/>
      <c r="H538" s="64">
        <f t="shared" si="69"/>
        <v>0</v>
      </c>
      <c r="I538" s="116" t="e">
        <f t="shared" si="70"/>
        <v>#DIV/0!</v>
      </c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2.75" outlineLevel="1" x14ac:dyDescent="0.2">
      <c r="A539" s="414" t="s">
        <v>1396</v>
      </c>
      <c r="B539" s="404" t="s">
        <v>175</v>
      </c>
      <c r="C539" s="398" t="s">
        <v>1353</v>
      </c>
      <c r="D539" s="399" t="s">
        <v>1354</v>
      </c>
      <c r="E539" s="400" t="s">
        <v>23</v>
      </c>
      <c r="F539" s="293">
        <v>200</v>
      </c>
      <c r="G539" s="578"/>
      <c r="H539" s="64">
        <f t="shared" si="69"/>
        <v>0</v>
      </c>
      <c r="I539" s="116" t="e">
        <f t="shared" si="70"/>
        <v>#DIV/0!</v>
      </c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2.75" outlineLevel="1" x14ac:dyDescent="0.2">
      <c r="A540" s="396" t="s">
        <v>1397</v>
      </c>
      <c r="B540" s="404" t="s">
        <v>175</v>
      </c>
      <c r="C540" s="398" t="s">
        <v>1355</v>
      </c>
      <c r="D540" s="399" t="s">
        <v>1356</v>
      </c>
      <c r="E540" s="400" t="s">
        <v>23</v>
      </c>
      <c r="F540" s="293">
        <v>140</v>
      </c>
      <c r="G540" s="578"/>
      <c r="H540" s="64">
        <f t="shared" si="69"/>
        <v>0</v>
      </c>
      <c r="I540" s="116" t="e">
        <f t="shared" si="70"/>
        <v>#DIV/0!</v>
      </c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2.75" outlineLevel="1" x14ac:dyDescent="0.2">
      <c r="A541" s="318" t="s">
        <v>1398</v>
      </c>
      <c r="B541" s="404" t="s">
        <v>175</v>
      </c>
      <c r="C541" s="398" t="s">
        <v>1357</v>
      </c>
      <c r="D541" s="399" t="s">
        <v>1358</v>
      </c>
      <c r="E541" s="400" t="s">
        <v>23</v>
      </c>
      <c r="F541" s="293">
        <v>35</v>
      </c>
      <c r="G541" s="578"/>
      <c r="H541" s="64">
        <f t="shared" si="69"/>
        <v>0</v>
      </c>
      <c r="I541" s="116" t="e">
        <f t="shared" si="70"/>
        <v>#DIV/0!</v>
      </c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2.75" outlineLevel="1" x14ac:dyDescent="0.2">
      <c r="A542" s="318" t="s">
        <v>1399</v>
      </c>
      <c r="B542" s="404" t="s">
        <v>175</v>
      </c>
      <c r="C542" s="398" t="s">
        <v>1359</v>
      </c>
      <c r="D542" s="399" t="s">
        <v>1360</v>
      </c>
      <c r="E542" s="400" t="s">
        <v>162</v>
      </c>
      <c r="F542" s="293">
        <v>51.3</v>
      </c>
      <c r="G542" s="578"/>
      <c r="H542" s="64">
        <f t="shared" si="69"/>
        <v>0</v>
      </c>
      <c r="I542" s="116" t="e">
        <f t="shared" si="70"/>
        <v>#DIV/0!</v>
      </c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2.75" outlineLevel="1" x14ac:dyDescent="0.2">
      <c r="A543" s="414" t="s">
        <v>1400</v>
      </c>
      <c r="B543" s="404" t="s">
        <v>175</v>
      </c>
      <c r="C543" s="398" t="s">
        <v>1361</v>
      </c>
      <c r="D543" s="399" t="s">
        <v>1362</v>
      </c>
      <c r="E543" s="400" t="s">
        <v>162</v>
      </c>
      <c r="F543" s="293">
        <v>4</v>
      </c>
      <c r="G543" s="578"/>
      <c r="H543" s="64">
        <f t="shared" si="69"/>
        <v>0</v>
      </c>
      <c r="I543" s="116" t="e">
        <f t="shared" si="70"/>
        <v>#DIV/0!</v>
      </c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2.75" outlineLevel="1" x14ac:dyDescent="0.2">
      <c r="A544" s="414" t="s">
        <v>1401</v>
      </c>
      <c r="B544" s="404" t="s">
        <v>175</v>
      </c>
      <c r="C544" s="398" t="s">
        <v>1363</v>
      </c>
      <c r="D544" s="399" t="s">
        <v>1364</v>
      </c>
      <c r="E544" s="400" t="s">
        <v>23</v>
      </c>
      <c r="F544" s="293">
        <v>27</v>
      </c>
      <c r="G544" s="578"/>
      <c r="H544" s="64">
        <f t="shared" si="69"/>
        <v>0</v>
      </c>
      <c r="I544" s="116" t="e">
        <f t="shared" si="70"/>
        <v>#DIV/0!</v>
      </c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2.75" outlineLevel="1" x14ac:dyDescent="0.2">
      <c r="A545" s="414" t="s">
        <v>1402</v>
      </c>
      <c r="B545" s="404" t="s">
        <v>175</v>
      </c>
      <c r="C545" s="398" t="s">
        <v>1365</v>
      </c>
      <c r="D545" s="399" t="s">
        <v>1366</v>
      </c>
      <c r="E545" s="400" t="s">
        <v>23</v>
      </c>
      <c r="F545" s="293">
        <v>2</v>
      </c>
      <c r="G545" s="578"/>
      <c r="H545" s="64">
        <f t="shared" si="69"/>
        <v>0</v>
      </c>
      <c r="I545" s="116" t="e">
        <f t="shared" si="70"/>
        <v>#DIV/0!</v>
      </c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2.75" outlineLevel="1" x14ac:dyDescent="0.2">
      <c r="A546" s="396" t="s">
        <v>1403</v>
      </c>
      <c r="B546" s="404" t="s">
        <v>175</v>
      </c>
      <c r="C546" s="398" t="s">
        <v>1367</v>
      </c>
      <c r="D546" s="399" t="s">
        <v>1368</v>
      </c>
      <c r="E546" s="400" t="s">
        <v>23</v>
      </c>
      <c r="F546" s="293">
        <v>10</v>
      </c>
      <c r="G546" s="578"/>
      <c r="H546" s="64">
        <f t="shared" si="69"/>
        <v>0</v>
      </c>
      <c r="I546" s="116" t="e">
        <f t="shared" si="70"/>
        <v>#DIV/0!</v>
      </c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2.75" outlineLevel="1" x14ac:dyDescent="0.2">
      <c r="A547" s="318" t="s">
        <v>1404</v>
      </c>
      <c r="B547" s="404" t="s">
        <v>175</v>
      </c>
      <c r="C547" s="398" t="s">
        <v>1369</v>
      </c>
      <c r="D547" s="399" t="s">
        <v>1370</v>
      </c>
      <c r="E547" s="400" t="s">
        <v>23</v>
      </c>
      <c r="F547" s="293">
        <v>8</v>
      </c>
      <c r="G547" s="578"/>
      <c r="H547" s="64">
        <f t="shared" si="69"/>
        <v>0</v>
      </c>
      <c r="I547" s="116" t="e">
        <f t="shared" si="70"/>
        <v>#DIV/0!</v>
      </c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2.75" outlineLevel="1" x14ac:dyDescent="0.2">
      <c r="A548" s="318" t="s">
        <v>1405</v>
      </c>
      <c r="B548" s="404" t="s">
        <v>175</v>
      </c>
      <c r="C548" s="398" t="s">
        <v>1371</v>
      </c>
      <c r="D548" s="399" t="s">
        <v>1372</v>
      </c>
      <c r="E548" s="400" t="s">
        <v>23</v>
      </c>
      <c r="F548" s="293">
        <v>3</v>
      </c>
      <c r="G548" s="578"/>
      <c r="H548" s="64">
        <f t="shared" si="69"/>
        <v>0</v>
      </c>
      <c r="I548" s="116" t="e">
        <f t="shared" si="70"/>
        <v>#DIV/0!</v>
      </c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2.75" outlineLevel="1" x14ac:dyDescent="0.2">
      <c r="A549" s="415" t="s">
        <v>1406</v>
      </c>
      <c r="B549" s="409" t="s">
        <v>175</v>
      </c>
      <c r="C549" s="410" t="s">
        <v>1373</v>
      </c>
      <c r="D549" s="411" t="s">
        <v>1374</v>
      </c>
      <c r="E549" s="366" t="s">
        <v>23</v>
      </c>
      <c r="F549" s="367">
        <v>2</v>
      </c>
      <c r="G549" s="571"/>
      <c r="H549" s="111">
        <f t="shared" si="69"/>
        <v>0</v>
      </c>
      <c r="I549" s="419" t="e">
        <f t="shared" si="70"/>
        <v>#DIV/0!</v>
      </c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2.75" outlineLevel="1" x14ac:dyDescent="0.2">
      <c r="A550" s="244" t="s">
        <v>1389</v>
      </c>
      <c r="B550" s="216"/>
      <c r="C550" s="58"/>
      <c r="D550" s="59" t="s">
        <v>1375</v>
      </c>
      <c r="E550" s="266">
        <f>SUM(H551:H560)</f>
        <v>0</v>
      </c>
      <c r="F550" s="267"/>
      <c r="G550" s="267"/>
      <c r="H550" s="243"/>
      <c r="I550" s="274" t="e">
        <f>E550/$G$563</f>
        <v>#DIV/0!</v>
      </c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2.75" outlineLevel="1" x14ac:dyDescent="0.2">
      <c r="A551" s="297" t="s">
        <v>1407</v>
      </c>
      <c r="B551" s="404" t="s">
        <v>175</v>
      </c>
      <c r="C551" s="398" t="s">
        <v>1376</v>
      </c>
      <c r="D551" s="399" t="s">
        <v>1377</v>
      </c>
      <c r="E551" s="400" t="s">
        <v>163</v>
      </c>
      <c r="F551" s="293">
        <v>1</v>
      </c>
      <c r="G551" s="578"/>
      <c r="H551" s="64">
        <f t="shared" si="69"/>
        <v>0</v>
      </c>
      <c r="I551" s="116" t="e">
        <f t="shared" si="70"/>
        <v>#DIV/0!</v>
      </c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2.75" outlineLevel="1" x14ac:dyDescent="0.2">
      <c r="A552" s="318" t="s">
        <v>1408</v>
      </c>
      <c r="B552" s="404" t="s">
        <v>387</v>
      </c>
      <c r="C552" s="398" t="s">
        <v>352</v>
      </c>
      <c r="D552" s="399" t="s">
        <v>344</v>
      </c>
      <c r="E552" s="400" t="s">
        <v>23</v>
      </c>
      <c r="F552" s="293">
        <v>3</v>
      </c>
      <c r="G552" s="294">
        <f>Composições!G15</f>
        <v>0</v>
      </c>
      <c r="H552" s="64">
        <f t="shared" si="69"/>
        <v>0</v>
      </c>
      <c r="I552" s="116" t="e">
        <f t="shared" si="70"/>
        <v>#DIV/0!</v>
      </c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2.75" outlineLevel="1" x14ac:dyDescent="0.2">
      <c r="A553" s="318" t="s">
        <v>1409</v>
      </c>
      <c r="B553" s="404" t="s">
        <v>175</v>
      </c>
      <c r="C553" s="398" t="s">
        <v>147</v>
      </c>
      <c r="D553" s="399" t="s">
        <v>266</v>
      </c>
      <c r="E553" s="400" t="s">
        <v>23</v>
      </c>
      <c r="F553" s="293">
        <v>2</v>
      </c>
      <c r="G553" s="578"/>
      <c r="H553" s="64">
        <f t="shared" si="69"/>
        <v>0</v>
      </c>
      <c r="I553" s="116" t="e">
        <f t="shared" si="70"/>
        <v>#DIV/0!</v>
      </c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2.75" outlineLevel="1" x14ac:dyDescent="0.2">
      <c r="A554" s="318" t="s">
        <v>1410</v>
      </c>
      <c r="B554" s="404" t="s">
        <v>175</v>
      </c>
      <c r="C554" s="398" t="s">
        <v>1378</v>
      </c>
      <c r="D554" s="399" t="s">
        <v>1379</v>
      </c>
      <c r="E554" s="400" t="s">
        <v>203</v>
      </c>
      <c r="F554" s="293">
        <v>3.47</v>
      </c>
      <c r="G554" s="578"/>
      <c r="H554" s="64">
        <f t="shared" si="69"/>
        <v>0</v>
      </c>
      <c r="I554" s="116" t="e">
        <f t="shared" si="70"/>
        <v>#DIV/0!</v>
      </c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2.75" outlineLevel="1" x14ac:dyDescent="0.2">
      <c r="A555" s="318" t="s">
        <v>1411</v>
      </c>
      <c r="B555" s="404" t="s">
        <v>175</v>
      </c>
      <c r="C555" s="398" t="s">
        <v>1380</v>
      </c>
      <c r="D555" s="399" t="s">
        <v>1381</v>
      </c>
      <c r="E555" s="400" t="s">
        <v>23</v>
      </c>
      <c r="F555" s="293">
        <v>4</v>
      </c>
      <c r="G555" s="578"/>
      <c r="H555" s="64">
        <f t="shared" si="69"/>
        <v>0</v>
      </c>
      <c r="I555" s="116" t="e">
        <f t="shared" si="70"/>
        <v>#DIV/0!</v>
      </c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2.75" outlineLevel="1" x14ac:dyDescent="0.2">
      <c r="A556" s="414" t="s">
        <v>1412</v>
      </c>
      <c r="B556" s="404" t="s">
        <v>175</v>
      </c>
      <c r="C556" s="398" t="s">
        <v>325</v>
      </c>
      <c r="D556" s="399" t="s">
        <v>326</v>
      </c>
      <c r="E556" s="400" t="s">
        <v>162</v>
      </c>
      <c r="F556" s="293">
        <v>817.83</v>
      </c>
      <c r="G556" s="578"/>
      <c r="H556" s="64">
        <f t="shared" si="69"/>
        <v>0</v>
      </c>
      <c r="I556" s="116" t="e">
        <f t="shared" si="70"/>
        <v>#DIV/0!</v>
      </c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2.75" outlineLevel="1" x14ac:dyDescent="0.2">
      <c r="A557" s="396" t="s">
        <v>1413</v>
      </c>
      <c r="B557" s="404" t="s">
        <v>175</v>
      </c>
      <c r="C557" s="398" t="s">
        <v>357</v>
      </c>
      <c r="D557" s="399" t="s">
        <v>1382</v>
      </c>
      <c r="E557" s="400" t="s">
        <v>23</v>
      </c>
      <c r="F557" s="293">
        <v>2</v>
      </c>
      <c r="G557" s="578"/>
      <c r="H557" s="64">
        <f t="shared" si="69"/>
        <v>0</v>
      </c>
      <c r="I557" s="116" t="e">
        <f t="shared" si="70"/>
        <v>#DIV/0!</v>
      </c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2.75" outlineLevel="1" x14ac:dyDescent="0.2">
      <c r="A558" s="414" t="s">
        <v>1414</v>
      </c>
      <c r="B558" s="404" t="s">
        <v>175</v>
      </c>
      <c r="C558" s="398" t="s">
        <v>360</v>
      </c>
      <c r="D558" s="399" t="s">
        <v>361</v>
      </c>
      <c r="E558" s="400" t="s">
        <v>263</v>
      </c>
      <c r="F558" s="293">
        <v>1</v>
      </c>
      <c r="G558" s="578"/>
      <c r="H558" s="64">
        <f t="shared" si="69"/>
        <v>0</v>
      </c>
      <c r="I558" s="116" t="e">
        <f t="shared" si="70"/>
        <v>#DIV/0!</v>
      </c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2.75" outlineLevel="1" x14ac:dyDescent="0.2">
      <c r="A559" s="414" t="s">
        <v>1415</v>
      </c>
      <c r="B559" s="404" t="s">
        <v>175</v>
      </c>
      <c r="C559" s="398" t="s">
        <v>358</v>
      </c>
      <c r="D559" s="399" t="s">
        <v>359</v>
      </c>
      <c r="E559" s="400" t="s">
        <v>23</v>
      </c>
      <c r="F559" s="293">
        <v>2</v>
      </c>
      <c r="G559" s="578"/>
      <c r="H559" s="64">
        <f t="shared" si="69"/>
        <v>0</v>
      </c>
      <c r="I559" s="116" t="e">
        <f t="shared" si="70"/>
        <v>#DIV/0!</v>
      </c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2.75" outlineLevel="1" x14ac:dyDescent="0.2">
      <c r="A560" s="396" t="s">
        <v>1416</v>
      </c>
      <c r="B560" s="409" t="s">
        <v>174</v>
      </c>
      <c r="C560" s="410" t="s">
        <v>1383</v>
      </c>
      <c r="D560" s="411" t="s">
        <v>1384</v>
      </c>
      <c r="E560" s="366" t="s">
        <v>203</v>
      </c>
      <c r="F560" s="367">
        <v>40</v>
      </c>
      <c r="G560" s="571"/>
      <c r="H560" s="111">
        <f t="shared" si="69"/>
        <v>0</v>
      </c>
      <c r="I560" s="419" t="e">
        <f t="shared" si="70"/>
        <v>#DIV/0!</v>
      </c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2.75" outlineLevel="1" x14ac:dyDescent="0.2">
      <c r="A561" s="244" t="s">
        <v>1390</v>
      </c>
      <c r="B561" s="216"/>
      <c r="C561" s="58"/>
      <c r="D561" s="59" t="s">
        <v>1385</v>
      </c>
      <c r="E561" s="266">
        <f>SUM(H562)</f>
        <v>0</v>
      </c>
      <c r="F561" s="267"/>
      <c r="G561" s="267"/>
      <c r="H561" s="243"/>
      <c r="I561" s="274" t="e">
        <f>E561/$G$563</f>
        <v>#DIV/0!</v>
      </c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3.5" outlineLevel="1" thickBot="1" x14ac:dyDescent="0.25">
      <c r="A562" s="416" t="s">
        <v>1417</v>
      </c>
      <c r="B562" s="345" t="s">
        <v>175</v>
      </c>
      <c r="C562" s="417" t="s">
        <v>1386</v>
      </c>
      <c r="D562" s="418" t="s">
        <v>1387</v>
      </c>
      <c r="E562" s="368" t="s">
        <v>162</v>
      </c>
      <c r="F562" s="369">
        <v>7540.3</v>
      </c>
      <c r="G562" s="580"/>
      <c r="H562" s="64">
        <f t="shared" si="69"/>
        <v>0</v>
      </c>
      <c r="I562" s="116" t="e">
        <f t="shared" si="70"/>
        <v>#DIV/0!</v>
      </c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s="26" customFormat="1" ht="18.75" thickBot="1" x14ac:dyDescent="0.3">
      <c r="A563" s="121" t="s">
        <v>191</v>
      </c>
      <c r="B563" s="121"/>
      <c r="C563" s="121"/>
      <c r="D563" s="122"/>
      <c r="E563" s="123"/>
      <c r="F563" s="124"/>
      <c r="G563" s="444">
        <f>SUM(E505,E500,E469,E434,E416,E412,E288,E180,E158,E128,E111,E97,E54,E47,E15)</f>
        <v>0</v>
      </c>
      <c r="H563" s="445"/>
      <c r="I563" s="125" t="e">
        <f>SUM(H15:H562)/G563</f>
        <v>#DIV/0!</v>
      </c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</row>
    <row r="564" spans="1:23" s="26" customFormat="1" ht="18.75" thickBot="1" x14ac:dyDescent="0.3">
      <c r="A564" s="121" t="s">
        <v>185</v>
      </c>
      <c r="B564" s="121"/>
      <c r="C564" s="121"/>
      <c r="D564" s="122"/>
      <c r="E564" s="123" t="s">
        <v>186</v>
      </c>
      <c r="F564" s="581" t="s">
        <v>1546</v>
      </c>
      <c r="G564" s="444" t="e">
        <f>G563*(1+F564)</f>
        <v>#VALUE!</v>
      </c>
      <c r="H564" s="445"/>
      <c r="I564" s="125" t="e">
        <f>I563</f>
        <v>#DIV/0!</v>
      </c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</row>
    <row r="565" spans="1:23" ht="35.25" customHeight="1" x14ac:dyDescent="0.2">
      <c r="A565" s="532"/>
      <c r="B565" s="532"/>
      <c r="C565" s="532"/>
      <c r="D565" s="532"/>
      <c r="E565" s="532"/>
      <c r="F565" s="532"/>
      <c r="G565" s="27"/>
      <c r="H565" s="518"/>
      <c r="I565" s="519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2.75" customHeight="1" x14ac:dyDescent="0.2">
      <c r="A566" s="28"/>
      <c r="B566" s="28"/>
      <c r="C566" s="29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2.75" customHeight="1" x14ac:dyDescent="0.2">
      <c r="A567" s="28"/>
      <c r="B567" s="28"/>
      <c r="C567" s="28"/>
      <c r="D567" s="28"/>
      <c r="E567" s="28"/>
      <c r="F567" s="28"/>
      <c r="G567" s="28"/>
      <c r="H567" s="28"/>
      <c r="I567" s="28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2.75" customHeight="1" x14ac:dyDescent="0.2">
      <c r="A568" s="28"/>
      <c r="B568" s="29"/>
      <c r="C568" s="520"/>
      <c r="E568" s="27"/>
      <c r="F568" s="521"/>
      <c r="G568" s="521"/>
      <c r="H568" s="521"/>
      <c r="I568" s="28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2.75" customHeight="1" x14ac:dyDescent="0.2">
      <c r="A569" s="28"/>
      <c r="B569" s="29"/>
      <c r="C569" s="520"/>
      <c r="E569" s="27"/>
      <c r="F569" s="27"/>
      <c r="G569" s="518"/>
      <c r="H569" s="522"/>
      <c r="I569" s="28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2.75" customHeight="1" x14ac:dyDescent="0.2">
      <c r="A570" s="28"/>
      <c r="B570" s="29"/>
      <c r="G570" s="30"/>
      <c r="H570" s="523"/>
      <c r="I570" s="28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2.75" customHeight="1" x14ac:dyDescent="0.2">
      <c r="A571" s="28"/>
      <c r="B571" s="29"/>
      <c r="G571" s="30"/>
      <c r="H571" s="523"/>
      <c r="I571" s="28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2.75" customHeight="1" x14ac:dyDescent="0.2">
      <c r="A572" s="28"/>
      <c r="B572" s="3"/>
      <c r="G572" s="30"/>
      <c r="H572" s="523"/>
      <c r="I572" s="28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2.75" customHeight="1" x14ac:dyDescent="0.2">
      <c r="A573" s="28"/>
      <c r="B573" s="3"/>
      <c r="C573" s="443"/>
      <c r="D573" s="524"/>
      <c r="E573" s="524"/>
      <c r="F573" s="524"/>
      <c r="G573" s="524"/>
      <c r="H573" s="523"/>
      <c r="I573" s="28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2.75" customHeight="1" x14ac:dyDescent="0.2">
      <c r="A574" s="28"/>
      <c r="B574" s="3"/>
      <c r="C574" s="525"/>
      <c r="D574" s="526"/>
      <c r="E574" s="526"/>
      <c r="F574" s="527"/>
      <c r="G574" s="526"/>
      <c r="H574" s="528"/>
      <c r="I574" s="28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2.75" customHeight="1" x14ac:dyDescent="0.2">
      <c r="A575" s="28"/>
      <c r="B575" s="3"/>
      <c r="C575" s="520"/>
      <c r="D575" s="526"/>
      <c r="E575" s="526"/>
      <c r="F575" s="527"/>
      <c r="G575" s="526"/>
      <c r="H575" s="528"/>
      <c r="I575" s="28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2.75" customHeight="1" x14ac:dyDescent="0.2">
      <c r="A576" s="28"/>
      <c r="H576" s="528"/>
      <c r="I576" s="28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2.75" customHeight="1" x14ac:dyDescent="0.2">
      <c r="A577" s="28"/>
      <c r="H577" s="528"/>
      <c r="I577" s="28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2.75" customHeight="1" x14ac:dyDescent="0.2">
      <c r="A578" s="28"/>
      <c r="B578" s="3"/>
      <c r="C578" s="529"/>
      <c r="D578" s="530"/>
      <c r="E578" s="530"/>
      <c r="F578" s="529"/>
      <c r="G578" s="531"/>
      <c r="H578" s="528"/>
      <c r="I578" s="28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2.75" customHeight="1" x14ac:dyDescent="0.2">
      <c r="A579" s="28"/>
      <c r="B579" s="28"/>
      <c r="C579" s="28"/>
      <c r="D579" s="28"/>
      <c r="E579" s="28"/>
      <c r="F579" s="28"/>
      <c r="G579" s="28"/>
      <c r="H579" s="28"/>
      <c r="I579" s="28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2.75" customHeight="1" x14ac:dyDescent="0.2">
      <c r="A580" s="28"/>
      <c r="B580" s="28"/>
      <c r="C580" s="28"/>
      <c r="D580" s="28"/>
      <c r="E580" s="28"/>
      <c r="F580" s="28"/>
      <c r="G580" s="28"/>
      <c r="H580" s="28"/>
      <c r="I580" s="28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2.75" customHeight="1" x14ac:dyDescent="0.2">
      <c r="A581" s="3"/>
      <c r="B581" s="3"/>
      <c r="C581" s="3"/>
      <c r="D581" s="4"/>
      <c r="E581" s="3"/>
      <c r="F581" s="33"/>
      <c r="G581" s="33"/>
      <c r="H581" s="33"/>
      <c r="I581" s="3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2.75" customHeight="1" x14ac:dyDescent="0.2">
      <c r="A582" s="3"/>
      <c r="B582" s="3"/>
      <c r="C582" s="3"/>
      <c r="D582" s="4"/>
      <c r="E582" s="3"/>
      <c r="F582" s="33"/>
      <c r="G582" s="33"/>
      <c r="H582" s="33"/>
      <c r="I582" s="3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2.75" customHeight="1" x14ac:dyDescent="0.2">
      <c r="A583" s="3"/>
      <c r="B583" s="3"/>
      <c r="C583" s="3"/>
      <c r="D583" s="4"/>
      <c r="E583" s="3"/>
      <c r="F583" s="33"/>
      <c r="G583" s="33"/>
      <c r="H583" s="33"/>
      <c r="I583" s="3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2.75" customHeight="1" x14ac:dyDescent="0.2">
      <c r="A584" s="3"/>
      <c r="B584" s="3"/>
      <c r="C584" s="3"/>
      <c r="D584" s="4"/>
      <c r="E584" s="3"/>
      <c r="F584" s="33"/>
      <c r="G584" s="33"/>
      <c r="H584" s="33"/>
      <c r="I584" s="3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2.75" customHeight="1" x14ac:dyDescent="0.2">
      <c r="A585" s="3"/>
      <c r="B585" s="3"/>
      <c r="C585" s="3"/>
      <c r="D585" s="4"/>
      <c r="E585" s="3"/>
      <c r="F585" s="33"/>
      <c r="G585" s="33"/>
      <c r="H585" s="33"/>
      <c r="I585" s="3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2.75" customHeight="1" x14ac:dyDescent="0.2">
      <c r="A586" s="3"/>
      <c r="B586" s="3"/>
      <c r="C586" s="3"/>
      <c r="D586" s="4"/>
      <c r="E586" s="3"/>
      <c r="F586" s="33"/>
      <c r="G586" s="33"/>
      <c r="H586" s="33"/>
      <c r="I586" s="3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2.75" customHeight="1" x14ac:dyDescent="0.2">
      <c r="A587" s="3"/>
      <c r="B587" s="3"/>
      <c r="C587" s="3"/>
      <c r="D587" s="4"/>
      <c r="E587" s="3"/>
      <c r="F587" s="33"/>
      <c r="G587" s="33"/>
      <c r="H587" s="33"/>
      <c r="I587" s="3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2.75" customHeight="1" x14ac:dyDescent="0.2">
      <c r="A588" s="3"/>
      <c r="B588" s="3"/>
      <c r="C588" s="3"/>
      <c r="D588" s="4"/>
      <c r="E588" s="3"/>
      <c r="F588" s="33"/>
      <c r="G588" s="33"/>
      <c r="H588" s="33"/>
      <c r="I588" s="3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2.75" customHeight="1" x14ac:dyDescent="0.2">
      <c r="A589" s="3"/>
      <c r="B589" s="3"/>
      <c r="C589" s="3"/>
      <c r="D589" s="4"/>
      <c r="E589" s="3"/>
      <c r="F589" s="33"/>
      <c r="G589" s="33"/>
      <c r="H589" s="33"/>
      <c r="I589" s="3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2.75" customHeight="1" x14ac:dyDescent="0.2">
      <c r="A590" s="3"/>
      <c r="B590" s="3"/>
      <c r="C590" s="3"/>
      <c r="D590" s="4"/>
      <c r="E590" s="3"/>
      <c r="F590" s="33"/>
      <c r="G590" s="33"/>
      <c r="H590" s="33"/>
      <c r="I590" s="3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2.75" customHeight="1" x14ac:dyDescent="0.2">
      <c r="A591" s="3"/>
      <c r="B591" s="3"/>
      <c r="C591" s="3"/>
      <c r="D591" s="4"/>
      <c r="E591" s="3"/>
      <c r="F591" s="33"/>
      <c r="G591" s="33"/>
      <c r="H591" s="33"/>
      <c r="I591" s="3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2.75" customHeight="1" x14ac:dyDescent="0.2">
      <c r="A592" s="3"/>
      <c r="B592" s="3"/>
      <c r="C592" s="3"/>
      <c r="D592" s="4"/>
      <c r="E592" s="3"/>
      <c r="F592" s="33"/>
      <c r="G592" s="33"/>
      <c r="H592" s="33"/>
      <c r="I592" s="3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2.75" customHeight="1" x14ac:dyDescent="0.2">
      <c r="A593" s="3"/>
      <c r="B593" s="3"/>
      <c r="C593" s="3"/>
      <c r="D593" s="4"/>
      <c r="E593" s="3"/>
      <c r="F593" s="33"/>
      <c r="G593" s="33"/>
      <c r="H593" s="33"/>
      <c r="I593" s="3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2.75" customHeight="1" x14ac:dyDescent="0.2">
      <c r="A594" s="3"/>
      <c r="B594" s="3"/>
      <c r="C594" s="3"/>
      <c r="D594" s="4"/>
      <c r="E594" s="3"/>
      <c r="F594" s="33"/>
      <c r="G594" s="33"/>
      <c r="H594" s="33"/>
      <c r="I594" s="3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2.75" customHeight="1" x14ac:dyDescent="0.2">
      <c r="A595" s="3"/>
      <c r="B595" s="3"/>
      <c r="C595" s="3"/>
      <c r="D595" s="4"/>
      <c r="E595" s="3"/>
      <c r="F595" s="33"/>
      <c r="G595" s="33"/>
      <c r="H595" s="33"/>
      <c r="I595" s="3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2.75" customHeight="1" x14ac:dyDescent="0.2">
      <c r="A596" s="3"/>
      <c r="B596" s="3"/>
      <c r="C596" s="3"/>
      <c r="D596" s="4"/>
      <c r="E596" s="3"/>
      <c r="F596" s="33"/>
      <c r="G596" s="33"/>
      <c r="H596" s="33"/>
      <c r="I596" s="3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2.75" customHeight="1" x14ac:dyDescent="0.2">
      <c r="A597" s="3"/>
      <c r="B597" s="3"/>
      <c r="C597" s="4"/>
      <c r="D597" s="3"/>
      <c r="E597" s="33"/>
      <c r="F597" s="33"/>
      <c r="G597" s="34"/>
      <c r="H597" s="33"/>
      <c r="I597" s="3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2.75" customHeight="1" x14ac:dyDescent="0.2">
      <c r="A598" s="3"/>
      <c r="B598" s="3"/>
      <c r="C598" s="4"/>
      <c r="D598" s="3"/>
      <c r="E598" s="33"/>
      <c r="F598" s="33"/>
      <c r="G598" s="34"/>
      <c r="H598" s="33"/>
      <c r="I598" s="3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2.75" customHeight="1" x14ac:dyDescent="0.2">
      <c r="A599" s="3"/>
      <c r="B599" s="3"/>
      <c r="C599" s="4"/>
      <c r="D599" s="3"/>
      <c r="E599" s="33"/>
      <c r="F599" s="33"/>
      <c r="G599" s="34"/>
      <c r="H599" s="33"/>
      <c r="I599" s="3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2.75" customHeight="1" x14ac:dyDescent="0.2">
      <c r="A600" s="3"/>
      <c r="B600" s="3"/>
      <c r="C600" s="4"/>
      <c r="D600" s="3"/>
      <c r="E600" s="33"/>
      <c r="F600" s="33"/>
      <c r="G600" s="34"/>
      <c r="H600" s="33"/>
      <c r="I600" s="3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2.75" customHeight="1" x14ac:dyDescent="0.2">
      <c r="A601" s="3"/>
      <c r="B601" s="3"/>
      <c r="C601" s="4"/>
      <c r="D601" s="3"/>
      <c r="E601" s="33"/>
      <c r="F601" s="33"/>
      <c r="G601" s="34"/>
      <c r="H601" s="33"/>
      <c r="I601" s="3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2.75" customHeight="1" x14ac:dyDescent="0.2">
      <c r="A602" s="3"/>
      <c r="B602" s="3"/>
      <c r="C602" s="4"/>
      <c r="D602" s="3"/>
      <c r="E602" s="33"/>
      <c r="F602" s="33"/>
      <c r="G602" s="34"/>
      <c r="H602" s="33"/>
      <c r="I602" s="3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2.75" customHeight="1" x14ac:dyDescent="0.2">
      <c r="A603" s="3"/>
      <c r="B603" s="3"/>
      <c r="C603" s="4"/>
      <c r="D603" s="3"/>
      <c r="E603" s="33"/>
      <c r="F603" s="33"/>
      <c r="G603" s="34"/>
      <c r="H603" s="33"/>
      <c r="I603" s="3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2.75" customHeight="1" x14ac:dyDescent="0.2">
      <c r="A604" s="3"/>
      <c r="B604" s="3"/>
      <c r="C604" s="4"/>
      <c r="D604" s="3"/>
      <c r="E604" s="33"/>
      <c r="F604" s="33"/>
      <c r="G604" s="34"/>
      <c r="H604" s="33"/>
      <c r="I604" s="3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2.75" customHeight="1" x14ac:dyDescent="0.2">
      <c r="A605" s="3"/>
      <c r="B605" s="3"/>
      <c r="C605" s="4"/>
      <c r="D605" s="3"/>
      <c r="E605" s="33"/>
      <c r="F605" s="33"/>
      <c r="G605" s="34"/>
      <c r="H605" s="33"/>
      <c r="I605" s="3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2.75" customHeight="1" x14ac:dyDescent="0.2">
      <c r="A606" s="3"/>
      <c r="B606" s="3"/>
      <c r="C606" s="4"/>
      <c r="D606" s="3"/>
      <c r="E606" s="33"/>
      <c r="F606" s="33"/>
      <c r="G606" s="34"/>
      <c r="H606" s="33"/>
      <c r="I606" s="3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2.75" customHeight="1" x14ac:dyDescent="0.2">
      <c r="A607" s="3"/>
      <c r="B607" s="3"/>
      <c r="C607" s="4"/>
      <c r="D607" s="3"/>
      <c r="E607" s="33"/>
      <c r="F607" s="33"/>
      <c r="G607" s="34"/>
      <c r="H607" s="33"/>
      <c r="I607" s="3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2.75" customHeight="1" x14ac:dyDescent="0.2">
      <c r="A608" s="3"/>
      <c r="B608" s="3"/>
      <c r="C608" s="4"/>
      <c r="D608" s="3"/>
      <c r="E608" s="33"/>
      <c r="F608" s="33"/>
      <c r="G608" s="34"/>
      <c r="H608" s="33"/>
      <c r="I608" s="3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2.75" customHeight="1" x14ac:dyDescent="0.2">
      <c r="A609" s="3"/>
      <c r="B609" s="3"/>
      <c r="C609" s="4"/>
      <c r="D609" s="3"/>
      <c r="E609" s="33"/>
      <c r="F609" s="33"/>
      <c r="G609" s="34"/>
      <c r="H609" s="33"/>
      <c r="I609" s="3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2.75" customHeight="1" x14ac:dyDescent="0.2">
      <c r="A610" s="3"/>
      <c r="B610" s="3"/>
      <c r="C610" s="3"/>
      <c r="D610" s="4"/>
      <c r="E610" s="3"/>
      <c r="F610" s="33"/>
      <c r="G610" s="33"/>
      <c r="H610" s="33"/>
      <c r="I610" s="3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2.75" customHeight="1" x14ac:dyDescent="0.2">
      <c r="A611" s="3"/>
      <c r="B611" s="3"/>
      <c r="C611" s="3"/>
      <c r="D611" s="4"/>
      <c r="E611" s="3"/>
      <c r="F611" s="33"/>
      <c r="G611" s="33"/>
      <c r="H611" s="33"/>
      <c r="I611" s="3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2.75" customHeight="1" x14ac:dyDescent="0.2">
      <c r="A612" s="3"/>
      <c r="B612" s="3"/>
      <c r="C612" s="3"/>
      <c r="D612" s="4"/>
      <c r="E612" s="3"/>
      <c r="F612" s="33"/>
      <c r="G612" s="33"/>
      <c r="H612" s="33"/>
      <c r="I612" s="3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2.75" customHeight="1" x14ac:dyDescent="0.2">
      <c r="A613" s="3"/>
      <c r="B613" s="3"/>
      <c r="C613" s="3"/>
      <c r="D613" s="4"/>
      <c r="E613" s="3"/>
      <c r="F613" s="33"/>
      <c r="G613" s="33"/>
      <c r="H613" s="33"/>
      <c r="I613" s="3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2.75" customHeight="1" x14ac:dyDescent="0.2">
      <c r="A614" s="3"/>
      <c r="B614" s="3"/>
      <c r="C614" s="3"/>
      <c r="D614" s="4"/>
      <c r="E614" s="3"/>
      <c r="F614" s="33"/>
      <c r="G614" s="33"/>
      <c r="H614" s="33"/>
      <c r="I614" s="3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2.75" customHeight="1" x14ac:dyDescent="0.2">
      <c r="A615" s="3"/>
      <c r="B615" s="3"/>
      <c r="C615" s="3"/>
      <c r="D615" s="4"/>
      <c r="E615" s="3"/>
      <c r="F615" s="33"/>
      <c r="G615" s="33"/>
      <c r="H615" s="33"/>
      <c r="I615" s="3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2.75" customHeight="1" x14ac:dyDescent="0.2">
      <c r="A616" s="3"/>
      <c r="B616" s="3"/>
      <c r="C616" s="3"/>
      <c r="D616" s="4"/>
      <c r="E616" s="3"/>
      <c r="F616" s="33"/>
      <c r="G616" s="33"/>
      <c r="H616" s="33"/>
      <c r="I616" s="3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2.75" customHeight="1" x14ac:dyDescent="0.2">
      <c r="A617" s="3"/>
      <c r="B617" s="3"/>
      <c r="C617" s="3"/>
      <c r="D617" s="4"/>
      <c r="E617" s="3"/>
      <c r="F617" s="33"/>
      <c r="G617" s="33"/>
      <c r="H617" s="33"/>
      <c r="I617" s="3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2.75" customHeight="1" x14ac:dyDescent="0.2">
      <c r="A618" s="3"/>
      <c r="B618" s="3"/>
      <c r="C618" s="3"/>
      <c r="D618" s="4"/>
      <c r="E618" s="3"/>
      <c r="F618" s="33"/>
      <c r="G618" s="33"/>
      <c r="H618" s="33"/>
      <c r="I618" s="3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2.75" customHeight="1" x14ac:dyDescent="0.2">
      <c r="A619" s="3"/>
      <c r="B619" s="3"/>
      <c r="C619" s="3"/>
      <c r="D619" s="4"/>
      <c r="E619" s="3"/>
      <c r="F619" s="33"/>
      <c r="G619" s="33"/>
      <c r="H619" s="33"/>
      <c r="I619" s="3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2.75" customHeight="1" x14ac:dyDescent="0.2">
      <c r="A620" s="3"/>
      <c r="B620" s="3"/>
      <c r="C620" s="3"/>
      <c r="D620" s="4"/>
      <c r="E620" s="3"/>
      <c r="F620" s="33"/>
      <c r="G620" s="33"/>
      <c r="H620" s="33"/>
      <c r="I620" s="3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2.75" customHeight="1" x14ac:dyDescent="0.2">
      <c r="A621" s="3"/>
      <c r="B621" s="3"/>
      <c r="C621" s="3"/>
      <c r="D621" s="4"/>
      <c r="E621" s="3"/>
      <c r="F621" s="33"/>
      <c r="G621" s="33"/>
      <c r="H621" s="33"/>
      <c r="I621" s="3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2.75" customHeight="1" x14ac:dyDescent="0.2">
      <c r="A622" s="3"/>
      <c r="B622" s="3"/>
      <c r="C622" s="3"/>
      <c r="D622" s="4"/>
      <c r="E622" s="3"/>
      <c r="F622" s="33"/>
      <c r="G622" s="33"/>
      <c r="H622" s="33"/>
      <c r="I622" s="3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2.75" customHeight="1" x14ac:dyDescent="0.2">
      <c r="A623" s="3"/>
      <c r="B623" s="3"/>
      <c r="C623" s="3"/>
      <c r="D623" s="4"/>
      <c r="E623" s="3"/>
      <c r="F623" s="33"/>
      <c r="G623" s="33"/>
      <c r="H623" s="33"/>
      <c r="I623" s="3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2.75" customHeight="1" x14ac:dyDescent="0.2">
      <c r="A624" s="3"/>
      <c r="B624" s="3"/>
      <c r="C624" s="3"/>
      <c r="D624" s="4"/>
      <c r="E624" s="3"/>
      <c r="F624" s="33"/>
      <c r="G624" s="33"/>
      <c r="H624" s="33"/>
      <c r="I624" s="3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2.75" customHeight="1" x14ac:dyDescent="0.2">
      <c r="A625" s="3"/>
      <c r="B625" s="3"/>
      <c r="C625" s="3"/>
      <c r="D625" s="4"/>
      <c r="E625" s="3"/>
      <c r="F625" s="33"/>
      <c r="G625" s="33"/>
      <c r="H625" s="33"/>
      <c r="I625" s="3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2.75" customHeight="1" x14ac:dyDescent="0.2">
      <c r="A626" s="3"/>
      <c r="B626" s="3"/>
      <c r="C626" s="3"/>
      <c r="D626" s="4"/>
      <c r="E626" s="3"/>
      <c r="F626" s="33"/>
      <c r="G626" s="33"/>
      <c r="H626" s="33"/>
      <c r="I626" s="3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2.75" customHeight="1" x14ac:dyDescent="0.2">
      <c r="A627" s="3"/>
      <c r="B627" s="3"/>
      <c r="C627" s="3"/>
      <c r="D627" s="4"/>
      <c r="E627" s="3"/>
      <c r="F627" s="33"/>
      <c r="G627" s="33"/>
      <c r="H627" s="33"/>
      <c r="I627" s="3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2.75" customHeight="1" x14ac:dyDescent="0.2">
      <c r="A628" s="3"/>
      <c r="B628" s="3"/>
      <c r="C628" s="3"/>
      <c r="D628" s="4"/>
      <c r="E628" s="3"/>
      <c r="F628" s="33"/>
      <c r="G628" s="33"/>
      <c r="H628" s="33"/>
      <c r="I628" s="3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2.75" customHeight="1" x14ac:dyDescent="0.2">
      <c r="A629" s="3"/>
      <c r="B629" s="3"/>
      <c r="C629" s="3"/>
      <c r="D629" s="4"/>
      <c r="E629" s="3"/>
      <c r="F629" s="33"/>
      <c r="G629" s="33"/>
      <c r="H629" s="33"/>
      <c r="I629" s="3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2.75" customHeight="1" x14ac:dyDescent="0.2">
      <c r="A630" s="3"/>
      <c r="B630" s="3"/>
      <c r="C630" s="3"/>
      <c r="D630" s="4"/>
      <c r="E630" s="3"/>
      <c r="F630" s="33"/>
      <c r="G630" s="33"/>
      <c r="H630" s="33"/>
      <c r="I630" s="3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2.75" customHeight="1" x14ac:dyDescent="0.2">
      <c r="A631" s="3"/>
      <c r="B631" s="3"/>
      <c r="C631" s="3"/>
      <c r="D631" s="4"/>
      <c r="E631" s="3"/>
      <c r="F631" s="33"/>
      <c r="G631" s="33"/>
      <c r="H631" s="33"/>
      <c r="I631" s="3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2.75" customHeight="1" x14ac:dyDescent="0.2">
      <c r="A632" s="3"/>
      <c r="B632" s="3"/>
      <c r="C632" s="3"/>
      <c r="D632" s="4"/>
      <c r="E632" s="3"/>
      <c r="F632" s="33"/>
      <c r="G632" s="33"/>
      <c r="H632" s="33"/>
      <c r="I632" s="3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2.75" customHeight="1" x14ac:dyDescent="0.2">
      <c r="A633" s="3"/>
      <c r="B633" s="3"/>
      <c r="C633" s="3"/>
      <c r="D633" s="4"/>
      <c r="E633" s="3"/>
      <c r="F633" s="33"/>
      <c r="G633" s="33"/>
      <c r="H633" s="33"/>
      <c r="I633" s="3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2.75" customHeight="1" x14ac:dyDescent="0.2">
      <c r="A634" s="3"/>
      <c r="B634" s="3"/>
      <c r="C634" s="3"/>
      <c r="D634" s="4"/>
      <c r="E634" s="3"/>
      <c r="F634" s="33"/>
      <c r="G634" s="33"/>
      <c r="H634" s="33"/>
      <c r="I634" s="3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2.75" customHeight="1" x14ac:dyDescent="0.2">
      <c r="A635" s="3"/>
      <c r="B635" s="3"/>
      <c r="C635" s="3"/>
      <c r="D635" s="4"/>
      <c r="E635" s="3"/>
      <c r="F635" s="33"/>
      <c r="G635" s="33"/>
      <c r="H635" s="33"/>
      <c r="I635" s="3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2.75" customHeight="1" x14ac:dyDescent="0.2">
      <c r="A636" s="3"/>
      <c r="B636" s="3"/>
      <c r="C636" s="3"/>
      <c r="D636" s="4"/>
      <c r="E636" s="3"/>
      <c r="F636" s="33"/>
      <c r="G636" s="33"/>
      <c r="H636" s="33"/>
      <c r="I636" s="3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2.75" customHeight="1" x14ac:dyDescent="0.2">
      <c r="A637" s="3"/>
      <c r="B637" s="3"/>
      <c r="C637" s="3"/>
      <c r="D637" s="4"/>
      <c r="E637" s="3"/>
      <c r="F637" s="33"/>
      <c r="G637" s="33"/>
      <c r="H637" s="33"/>
      <c r="I637" s="3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2.75" customHeight="1" x14ac:dyDescent="0.2">
      <c r="A638" s="3"/>
      <c r="B638" s="3"/>
      <c r="C638" s="3"/>
      <c r="D638" s="4"/>
      <c r="E638" s="3"/>
      <c r="F638" s="33"/>
      <c r="G638" s="33"/>
      <c r="H638" s="33"/>
      <c r="I638" s="3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2.75" customHeight="1" x14ac:dyDescent="0.2">
      <c r="A639" s="3"/>
      <c r="B639" s="3"/>
      <c r="C639" s="3"/>
      <c r="D639" s="4"/>
      <c r="E639" s="3"/>
      <c r="F639" s="33"/>
      <c r="G639" s="33"/>
      <c r="H639" s="33"/>
      <c r="I639" s="3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2.75" customHeight="1" x14ac:dyDescent="0.2">
      <c r="A640" s="3"/>
      <c r="B640" s="3"/>
      <c r="C640" s="3"/>
      <c r="D640" s="4"/>
      <c r="E640" s="3"/>
      <c r="F640" s="33"/>
      <c r="G640" s="33"/>
      <c r="H640" s="33"/>
      <c r="I640" s="3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2.75" customHeight="1" x14ac:dyDescent="0.2">
      <c r="A641" s="3"/>
      <c r="B641" s="3"/>
      <c r="C641" s="3"/>
      <c r="D641" s="4"/>
      <c r="E641" s="3"/>
      <c r="F641" s="33"/>
      <c r="G641" s="33"/>
      <c r="H641" s="33"/>
      <c r="I641" s="3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2.75" customHeight="1" x14ac:dyDescent="0.2">
      <c r="A642" s="3"/>
      <c r="B642" s="3"/>
      <c r="C642" s="3"/>
      <c r="D642" s="4"/>
      <c r="E642" s="3"/>
      <c r="F642" s="33"/>
      <c r="G642" s="33"/>
      <c r="H642" s="33"/>
      <c r="I642" s="3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2.75" customHeight="1" x14ac:dyDescent="0.2">
      <c r="A643" s="3"/>
      <c r="B643" s="3"/>
      <c r="C643" s="3"/>
      <c r="D643" s="4"/>
      <c r="E643" s="3"/>
      <c r="F643" s="33"/>
      <c r="G643" s="33"/>
      <c r="H643" s="33"/>
      <c r="I643" s="3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2.75" customHeight="1" x14ac:dyDescent="0.2">
      <c r="A644" s="3"/>
      <c r="B644" s="3"/>
      <c r="C644" s="3"/>
      <c r="D644" s="4"/>
      <c r="E644" s="3"/>
      <c r="F644" s="33"/>
      <c r="G644" s="33"/>
      <c r="H644" s="33"/>
      <c r="I644" s="3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2.75" customHeight="1" x14ac:dyDescent="0.2">
      <c r="A645" s="3"/>
      <c r="B645" s="3"/>
      <c r="C645" s="3"/>
      <c r="D645" s="4"/>
      <c r="E645" s="3"/>
      <c r="F645" s="33"/>
      <c r="G645" s="33"/>
      <c r="H645" s="33"/>
      <c r="I645" s="3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2.75" customHeight="1" x14ac:dyDescent="0.2">
      <c r="A646" s="3"/>
      <c r="B646" s="3"/>
      <c r="C646" s="3"/>
      <c r="D646" s="4"/>
      <c r="E646" s="3"/>
      <c r="F646" s="33"/>
      <c r="G646" s="33"/>
      <c r="H646" s="33"/>
      <c r="I646" s="3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2.75" customHeight="1" x14ac:dyDescent="0.2">
      <c r="A647" s="3"/>
      <c r="B647" s="3"/>
      <c r="C647" s="3"/>
      <c r="D647" s="4"/>
      <c r="E647" s="3"/>
      <c r="F647" s="33"/>
      <c r="G647" s="33"/>
      <c r="H647" s="33"/>
      <c r="I647" s="3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2.75" customHeight="1" x14ac:dyDescent="0.2">
      <c r="A648" s="3"/>
      <c r="B648" s="3"/>
      <c r="C648" s="3"/>
      <c r="D648" s="4"/>
      <c r="E648" s="3"/>
      <c r="F648" s="33"/>
      <c r="G648" s="33"/>
      <c r="H648" s="33"/>
      <c r="I648" s="3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2.75" customHeight="1" x14ac:dyDescent="0.2">
      <c r="A649" s="3"/>
      <c r="B649" s="3"/>
      <c r="C649" s="3"/>
      <c r="D649" s="4"/>
      <c r="E649" s="3"/>
      <c r="F649" s="33"/>
      <c r="G649" s="33"/>
      <c r="H649" s="33"/>
      <c r="I649" s="3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2.75" customHeight="1" x14ac:dyDescent="0.2">
      <c r="A650" s="3"/>
      <c r="B650" s="3"/>
      <c r="C650" s="3"/>
      <c r="D650" s="4"/>
      <c r="E650" s="3"/>
      <c r="F650" s="33"/>
      <c r="G650" s="33"/>
      <c r="H650" s="33"/>
      <c r="I650" s="3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2.75" customHeight="1" x14ac:dyDescent="0.2">
      <c r="A651" s="3"/>
      <c r="B651" s="3"/>
      <c r="C651" s="3"/>
      <c r="D651" s="4"/>
      <c r="E651" s="3"/>
      <c r="F651" s="33"/>
      <c r="G651" s="33"/>
      <c r="H651" s="33"/>
      <c r="I651" s="3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2.75" customHeight="1" x14ac:dyDescent="0.2">
      <c r="A652" s="3"/>
      <c r="B652" s="3"/>
      <c r="C652" s="3"/>
      <c r="D652" s="4"/>
      <c r="E652" s="3"/>
      <c r="F652" s="33"/>
      <c r="G652" s="33"/>
      <c r="H652" s="33"/>
      <c r="I652" s="3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2.75" customHeight="1" x14ac:dyDescent="0.2">
      <c r="A653" s="3"/>
      <c r="B653" s="3"/>
      <c r="C653" s="3"/>
      <c r="D653" s="4"/>
      <c r="E653" s="3"/>
      <c r="F653" s="33"/>
      <c r="G653" s="33"/>
      <c r="H653" s="33"/>
      <c r="I653" s="3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2.75" customHeight="1" x14ac:dyDescent="0.2">
      <c r="A654" s="3"/>
      <c r="B654" s="3"/>
      <c r="C654" s="3"/>
      <c r="D654" s="4"/>
      <c r="E654" s="3"/>
      <c r="F654" s="33"/>
      <c r="G654" s="33"/>
      <c r="H654" s="33"/>
      <c r="I654" s="3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2.75" customHeight="1" x14ac:dyDescent="0.2">
      <c r="A655" s="3"/>
      <c r="B655" s="3"/>
      <c r="C655" s="3"/>
      <c r="D655" s="4"/>
      <c r="E655" s="3"/>
      <c r="F655" s="33"/>
      <c r="G655" s="33"/>
      <c r="H655" s="33"/>
      <c r="I655" s="3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2.75" customHeight="1" x14ac:dyDescent="0.2">
      <c r="A656" s="3"/>
      <c r="B656" s="3"/>
      <c r="C656" s="3"/>
      <c r="D656" s="4"/>
      <c r="E656" s="3"/>
      <c r="F656" s="33"/>
      <c r="G656" s="33"/>
      <c r="H656" s="33"/>
      <c r="I656" s="3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2.75" customHeight="1" x14ac:dyDescent="0.2">
      <c r="A657" s="3"/>
      <c r="B657" s="3"/>
      <c r="C657" s="3"/>
      <c r="D657" s="4"/>
      <c r="E657" s="3"/>
      <c r="F657" s="33"/>
      <c r="G657" s="33"/>
      <c r="H657" s="33"/>
      <c r="I657" s="3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2.75" customHeight="1" x14ac:dyDescent="0.2">
      <c r="A658" s="3"/>
      <c r="B658" s="3"/>
      <c r="C658" s="3"/>
      <c r="D658" s="4"/>
      <c r="E658" s="3"/>
      <c r="F658" s="33"/>
      <c r="G658" s="33"/>
      <c r="H658" s="33"/>
      <c r="I658" s="3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2.75" customHeight="1" x14ac:dyDescent="0.2">
      <c r="A659" s="3"/>
      <c r="B659" s="3"/>
      <c r="C659" s="3"/>
      <c r="D659" s="4"/>
      <c r="E659" s="3"/>
      <c r="F659" s="33"/>
      <c r="G659" s="33"/>
      <c r="H659" s="33"/>
      <c r="I659" s="3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2.75" customHeight="1" x14ac:dyDescent="0.2">
      <c r="A660" s="3"/>
      <c r="B660" s="3"/>
      <c r="C660" s="3"/>
      <c r="D660" s="4"/>
      <c r="E660" s="3"/>
      <c r="F660" s="33"/>
      <c r="G660" s="33"/>
      <c r="H660" s="33"/>
      <c r="I660" s="3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2.75" customHeight="1" x14ac:dyDescent="0.2">
      <c r="A661" s="3"/>
      <c r="B661" s="3"/>
      <c r="C661" s="3"/>
      <c r="D661" s="4"/>
      <c r="E661" s="3"/>
      <c r="F661" s="33"/>
      <c r="G661" s="33"/>
      <c r="H661" s="33"/>
      <c r="I661" s="3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2.75" customHeight="1" x14ac:dyDescent="0.2">
      <c r="A662" s="3"/>
      <c r="B662" s="3"/>
      <c r="C662" s="3"/>
      <c r="D662" s="4"/>
      <c r="E662" s="3"/>
      <c r="F662" s="33"/>
      <c r="G662" s="33"/>
      <c r="H662" s="33"/>
      <c r="I662" s="3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2.75" customHeight="1" x14ac:dyDescent="0.2">
      <c r="A663" s="3"/>
      <c r="B663" s="3"/>
      <c r="C663" s="3"/>
      <c r="D663" s="4"/>
      <c r="E663" s="3"/>
      <c r="F663" s="33"/>
      <c r="G663" s="33"/>
      <c r="H663" s="33"/>
      <c r="I663" s="3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2.75" customHeight="1" x14ac:dyDescent="0.2">
      <c r="A664" s="3"/>
      <c r="B664" s="3"/>
      <c r="C664" s="3"/>
      <c r="D664" s="4"/>
      <c r="E664" s="3"/>
      <c r="F664" s="33"/>
      <c r="G664" s="33"/>
      <c r="H664" s="33"/>
      <c r="I664" s="3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2.75" customHeight="1" x14ac:dyDescent="0.2">
      <c r="A665" s="3"/>
      <c r="B665" s="3"/>
      <c r="C665" s="3"/>
      <c r="D665" s="4"/>
      <c r="E665" s="3"/>
      <c r="F665" s="33"/>
      <c r="G665" s="33"/>
      <c r="H665" s="33"/>
      <c r="I665" s="3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2.75" customHeight="1" x14ac:dyDescent="0.2">
      <c r="A666" s="3"/>
      <c r="B666" s="3"/>
      <c r="C666" s="3"/>
      <c r="D666" s="4"/>
      <c r="E666" s="3"/>
      <c r="F666" s="33"/>
      <c r="G666" s="33"/>
      <c r="H666" s="33"/>
      <c r="I666" s="3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2.75" customHeight="1" x14ac:dyDescent="0.2">
      <c r="A667" s="3"/>
      <c r="B667" s="3"/>
      <c r="C667" s="3"/>
      <c r="D667" s="4"/>
      <c r="E667" s="3"/>
      <c r="F667" s="33"/>
      <c r="G667" s="33"/>
      <c r="H667" s="33"/>
      <c r="I667" s="3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2.75" customHeight="1" x14ac:dyDescent="0.2">
      <c r="A668" s="3"/>
      <c r="B668" s="3"/>
      <c r="C668" s="3"/>
      <c r="D668" s="4"/>
      <c r="E668" s="3"/>
      <c r="F668" s="33"/>
      <c r="G668" s="33"/>
      <c r="H668" s="33"/>
      <c r="I668" s="3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2.75" customHeight="1" x14ac:dyDescent="0.2">
      <c r="A669" s="3"/>
      <c r="B669" s="3"/>
      <c r="C669" s="3"/>
      <c r="D669" s="4"/>
      <c r="E669" s="3"/>
      <c r="F669" s="33"/>
      <c r="G669" s="33"/>
      <c r="H669" s="33"/>
      <c r="I669" s="3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2.75" customHeight="1" x14ac:dyDescent="0.2">
      <c r="A670" s="3"/>
      <c r="B670" s="3"/>
      <c r="C670" s="3"/>
      <c r="D670" s="4"/>
      <c r="E670" s="3"/>
      <c r="F670" s="33"/>
      <c r="G670" s="33"/>
      <c r="H670" s="33"/>
      <c r="I670" s="3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2.75" customHeight="1" x14ac:dyDescent="0.2">
      <c r="A671" s="3"/>
      <c r="B671" s="3"/>
      <c r="C671" s="3"/>
      <c r="D671" s="4"/>
      <c r="E671" s="3"/>
      <c r="F671" s="33"/>
      <c r="G671" s="33"/>
      <c r="H671" s="33"/>
      <c r="I671" s="3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2.75" customHeight="1" x14ac:dyDescent="0.2">
      <c r="A672" s="3"/>
      <c r="B672" s="3"/>
      <c r="C672" s="3"/>
      <c r="D672" s="4"/>
      <c r="E672" s="3"/>
      <c r="F672" s="33"/>
      <c r="G672" s="33"/>
      <c r="H672" s="33"/>
      <c r="I672" s="3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2.75" customHeight="1" x14ac:dyDescent="0.2">
      <c r="A673" s="3"/>
      <c r="B673" s="3"/>
      <c r="C673" s="3"/>
      <c r="D673" s="4"/>
      <c r="E673" s="3"/>
      <c r="F673" s="33"/>
      <c r="G673" s="33"/>
      <c r="H673" s="33"/>
      <c r="I673" s="3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2.75" customHeight="1" x14ac:dyDescent="0.2">
      <c r="A674" s="3"/>
      <c r="B674" s="3"/>
      <c r="C674" s="3"/>
      <c r="D674" s="4"/>
      <c r="E674" s="3"/>
      <c r="F674" s="33"/>
      <c r="G674" s="33"/>
      <c r="H674" s="33"/>
      <c r="I674" s="3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2.75" customHeight="1" x14ac:dyDescent="0.2">
      <c r="A675" s="3"/>
      <c r="B675" s="3"/>
      <c r="C675" s="3"/>
      <c r="D675" s="4"/>
      <c r="E675" s="3"/>
      <c r="F675" s="33"/>
      <c r="G675" s="33"/>
      <c r="H675" s="33"/>
      <c r="I675" s="3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2.75" customHeight="1" x14ac:dyDescent="0.2">
      <c r="A676" s="3"/>
      <c r="B676" s="3"/>
      <c r="C676" s="3"/>
      <c r="D676" s="4"/>
      <c r="E676" s="3"/>
      <c r="F676" s="33"/>
      <c r="G676" s="33"/>
      <c r="H676" s="33"/>
      <c r="I676" s="3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2.75" customHeight="1" x14ac:dyDescent="0.2">
      <c r="A677" s="3"/>
      <c r="B677" s="3"/>
      <c r="C677" s="3"/>
      <c r="D677" s="4"/>
      <c r="E677" s="3"/>
      <c r="F677" s="33"/>
      <c r="G677" s="33"/>
      <c r="H677" s="33"/>
      <c r="I677" s="3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2.75" customHeight="1" x14ac:dyDescent="0.2">
      <c r="A678" s="3"/>
      <c r="B678" s="3"/>
      <c r="C678" s="3"/>
      <c r="D678" s="4"/>
      <c r="E678" s="3"/>
      <c r="F678" s="33"/>
      <c r="G678" s="33"/>
      <c r="H678" s="33"/>
      <c r="I678" s="3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2.75" customHeight="1" x14ac:dyDescent="0.2">
      <c r="A679" s="3"/>
      <c r="B679" s="3"/>
      <c r="C679" s="3"/>
      <c r="D679" s="4"/>
      <c r="E679" s="3"/>
      <c r="F679" s="33"/>
      <c r="G679" s="33"/>
      <c r="H679" s="33"/>
      <c r="I679" s="3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2.75" customHeight="1" x14ac:dyDescent="0.2">
      <c r="A680" s="3"/>
      <c r="B680" s="3"/>
      <c r="C680" s="3"/>
      <c r="D680" s="4"/>
      <c r="E680" s="3"/>
      <c r="F680" s="33"/>
      <c r="G680" s="33"/>
      <c r="H680" s="33"/>
      <c r="I680" s="3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2.75" customHeight="1" x14ac:dyDescent="0.2">
      <c r="A681" s="3"/>
      <c r="B681" s="3"/>
      <c r="C681" s="3"/>
      <c r="D681" s="4"/>
      <c r="E681" s="3"/>
      <c r="F681" s="33"/>
      <c r="G681" s="33"/>
      <c r="H681" s="33"/>
      <c r="I681" s="3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2.75" customHeight="1" x14ac:dyDescent="0.2">
      <c r="A682" s="3"/>
      <c r="B682" s="3"/>
      <c r="C682" s="3"/>
      <c r="D682" s="4"/>
      <c r="E682" s="3"/>
      <c r="F682" s="33"/>
      <c r="G682" s="33"/>
      <c r="H682" s="33"/>
      <c r="I682" s="3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2.75" customHeight="1" x14ac:dyDescent="0.2">
      <c r="A683" s="3"/>
      <c r="B683" s="3"/>
      <c r="C683" s="3"/>
      <c r="D683" s="4"/>
      <c r="E683" s="3"/>
      <c r="F683" s="33"/>
      <c r="G683" s="33"/>
      <c r="H683" s="33"/>
      <c r="I683" s="3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2.75" customHeight="1" x14ac:dyDescent="0.2">
      <c r="A684" s="3"/>
      <c r="B684" s="3"/>
      <c r="C684" s="3"/>
      <c r="D684" s="4"/>
      <c r="E684" s="3"/>
      <c r="F684" s="33"/>
      <c r="G684" s="33"/>
      <c r="H684" s="33"/>
      <c r="I684" s="3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2.75" customHeight="1" x14ac:dyDescent="0.2">
      <c r="A685" s="3"/>
      <c r="B685" s="3"/>
      <c r="C685" s="3"/>
      <c r="D685" s="4"/>
      <c r="E685" s="3"/>
      <c r="F685" s="33"/>
      <c r="G685" s="33"/>
      <c r="H685" s="33"/>
      <c r="I685" s="3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2.75" customHeight="1" x14ac:dyDescent="0.2">
      <c r="A686" s="3"/>
      <c r="B686" s="3"/>
      <c r="C686" s="3"/>
      <c r="D686" s="4"/>
      <c r="E686" s="3"/>
      <c r="F686" s="33"/>
      <c r="G686" s="33"/>
      <c r="H686" s="33"/>
      <c r="I686" s="3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2.75" customHeight="1" x14ac:dyDescent="0.2">
      <c r="A687" s="3"/>
      <c r="B687" s="3"/>
      <c r="C687" s="3"/>
      <c r="D687" s="4"/>
      <c r="E687" s="3"/>
      <c r="F687" s="33"/>
      <c r="G687" s="33"/>
      <c r="H687" s="33"/>
      <c r="I687" s="3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2.75" customHeight="1" x14ac:dyDescent="0.2">
      <c r="A688" s="3"/>
      <c r="B688" s="3"/>
      <c r="C688" s="3"/>
      <c r="D688" s="4"/>
      <c r="E688" s="3"/>
      <c r="F688" s="33"/>
      <c r="G688" s="33"/>
      <c r="H688" s="33"/>
      <c r="I688" s="3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2.75" customHeight="1" x14ac:dyDescent="0.2">
      <c r="A689" s="3"/>
      <c r="B689" s="3"/>
      <c r="C689" s="3"/>
      <c r="D689" s="4"/>
      <c r="E689" s="3"/>
      <c r="F689" s="33"/>
      <c r="G689" s="33"/>
      <c r="H689" s="33"/>
      <c r="I689" s="3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2.75" customHeight="1" x14ac:dyDescent="0.2">
      <c r="A690" s="3"/>
      <c r="B690" s="3"/>
      <c r="C690" s="3"/>
      <c r="D690" s="4"/>
      <c r="E690" s="3"/>
      <c r="F690" s="33"/>
      <c r="G690" s="33"/>
      <c r="H690" s="33"/>
      <c r="I690" s="3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2.75" customHeight="1" x14ac:dyDescent="0.2">
      <c r="A691" s="3"/>
      <c r="B691" s="3"/>
      <c r="C691" s="3"/>
      <c r="D691" s="4"/>
      <c r="E691" s="3"/>
      <c r="F691" s="33"/>
      <c r="G691" s="33"/>
      <c r="H691" s="33"/>
      <c r="I691" s="3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2.75" customHeight="1" x14ac:dyDescent="0.2">
      <c r="A692" s="3"/>
      <c r="B692" s="3"/>
      <c r="C692" s="3"/>
      <c r="D692" s="4"/>
      <c r="E692" s="3"/>
      <c r="F692" s="33"/>
      <c r="G692" s="33"/>
      <c r="H692" s="33"/>
      <c r="I692" s="3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2.75" customHeight="1" x14ac:dyDescent="0.2">
      <c r="A693" s="3"/>
      <c r="B693" s="3"/>
      <c r="C693" s="3"/>
      <c r="D693" s="4"/>
      <c r="E693" s="3"/>
      <c r="F693" s="33"/>
      <c r="G693" s="33"/>
      <c r="H693" s="33"/>
      <c r="I693" s="3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2.75" customHeight="1" x14ac:dyDescent="0.2">
      <c r="A694" s="3"/>
      <c r="B694" s="3"/>
      <c r="C694" s="3"/>
      <c r="D694" s="4"/>
      <c r="E694" s="3"/>
      <c r="F694" s="33"/>
      <c r="G694" s="33"/>
      <c r="H694" s="33"/>
      <c r="I694" s="3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2.75" customHeight="1" x14ac:dyDescent="0.2">
      <c r="A695" s="3"/>
      <c r="B695" s="3"/>
      <c r="C695" s="3"/>
      <c r="D695" s="4"/>
      <c r="E695" s="3"/>
      <c r="F695" s="33"/>
      <c r="G695" s="33"/>
      <c r="H695" s="33"/>
      <c r="I695" s="3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2.75" customHeight="1" x14ac:dyDescent="0.2">
      <c r="A696" s="3"/>
      <c r="B696" s="3"/>
      <c r="C696" s="3"/>
      <c r="D696" s="4"/>
      <c r="E696" s="3"/>
      <c r="F696" s="33"/>
      <c r="G696" s="33"/>
      <c r="H696" s="33"/>
      <c r="I696" s="3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2.75" customHeight="1" x14ac:dyDescent="0.2">
      <c r="A697" s="3"/>
      <c r="B697" s="3"/>
      <c r="C697" s="3"/>
      <c r="D697" s="4"/>
      <c r="E697" s="3"/>
      <c r="F697" s="33"/>
      <c r="G697" s="33"/>
      <c r="H697" s="33"/>
      <c r="I697" s="3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2.75" customHeight="1" x14ac:dyDescent="0.2">
      <c r="A698" s="3"/>
      <c r="B698" s="3"/>
      <c r="C698" s="3"/>
      <c r="D698" s="4"/>
      <c r="E698" s="3"/>
      <c r="F698" s="33"/>
      <c r="G698" s="33"/>
      <c r="H698" s="33"/>
      <c r="I698" s="3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2.75" customHeight="1" x14ac:dyDescent="0.2">
      <c r="A699" s="3"/>
      <c r="B699" s="3"/>
      <c r="C699" s="3"/>
      <c r="D699" s="4"/>
      <c r="E699" s="3"/>
      <c r="F699" s="33"/>
      <c r="G699" s="33"/>
      <c r="H699" s="33"/>
      <c r="I699" s="3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2.75" customHeight="1" x14ac:dyDescent="0.2">
      <c r="A700" s="3"/>
      <c r="B700" s="3"/>
      <c r="C700" s="3"/>
      <c r="D700" s="4"/>
      <c r="E700" s="3"/>
      <c r="F700" s="33"/>
      <c r="G700" s="33"/>
      <c r="H700" s="33"/>
      <c r="I700" s="3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2.75" customHeight="1" x14ac:dyDescent="0.2">
      <c r="A701" s="3"/>
      <c r="B701" s="3"/>
      <c r="C701" s="3"/>
      <c r="D701" s="4"/>
      <c r="E701" s="3"/>
      <c r="F701" s="33"/>
      <c r="G701" s="33"/>
      <c r="H701" s="33"/>
      <c r="I701" s="3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2.75" customHeight="1" x14ac:dyDescent="0.2">
      <c r="A702" s="3"/>
      <c r="B702" s="3"/>
      <c r="C702" s="3"/>
      <c r="D702" s="4"/>
      <c r="E702" s="3"/>
      <c r="F702" s="33"/>
      <c r="G702" s="33"/>
      <c r="H702" s="33"/>
      <c r="I702" s="3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2.75" customHeight="1" x14ac:dyDescent="0.2">
      <c r="A703" s="3"/>
      <c r="B703" s="3"/>
      <c r="C703" s="3"/>
      <c r="D703" s="4"/>
      <c r="E703" s="3"/>
      <c r="F703" s="33"/>
      <c r="G703" s="33"/>
      <c r="H703" s="33"/>
      <c r="I703" s="3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2.75" customHeight="1" x14ac:dyDescent="0.2">
      <c r="A704" s="3"/>
      <c r="B704" s="3"/>
      <c r="C704" s="3"/>
      <c r="D704" s="4"/>
      <c r="E704" s="3"/>
      <c r="F704" s="33"/>
      <c r="G704" s="33"/>
      <c r="H704" s="33"/>
      <c r="I704" s="3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2.75" customHeight="1" x14ac:dyDescent="0.2">
      <c r="A705" s="3"/>
      <c r="B705" s="3"/>
      <c r="C705" s="3"/>
      <c r="D705" s="4"/>
      <c r="E705" s="3"/>
      <c r="F705" s="33"/>
      <c r="G705" s="33"/>
      <c r="H705" s="33"/>
      <c r="I705" s="3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2.75" customHeight="1" x14ac:dyDescent="0.2">
      <c r="A706" s="3"/>
      <c r="B706" s="3"/>
      <c r="C706" s="3"/>
      <c r="D706" s="4"/>
      <c r="E706" s="3"/>
      <c r="F706" s="33"/>
      <c r="G706" s="33"/>
      <c r="H706" s="33"/>
      <c r="I706" s="3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2.75" customHeight="1" x14ac:dyDescent="0.2">
      <c r="A707" s="3"/>
      <c r="B707" s="3"/>
      <c r="C707" s="3"/>
      <c r="D707" s="4"/>
      <c r="E707" s="3"/>
      <c r="F707" s="33"/>
      <c r="G707" s="33"/>
      <c r="H707" s="33"/>
      <c r="I707" s="3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2.75" customHeight="1" x14ac:dyDescent="0.2">
      <c r="A708" s="3"/>
      <c r="B708" s="3"/>
      <c r="C708" s="3"/>
      <c r="D708" s="4"/>
      <c r="E708" s="3"/>
      <c r="F708" s="33"/>
      <c r="G708" s="33"/>
      <c r="H708" s="33"/>
      <c r="I708" s="3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2.75" customHeight="1" x14ac:dyDescent="0.2">
      <c r="A709" s="3"/>
      <c r="B709" s="3"/>
      <c r="C709" s="3"/>
      <c r="D709" s="4"/>
      <c r="E709" s="3"/>
      <c r="F709" s="33"/>
      <c r="G709" s="33"/>
      <c r="H709" s="33"/>
      <c r="I709" s="3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2.75" customHeight="1" x14ac:dyDescent="0.2">
      <c r="A710" s="3"/>
      <c r="B710" s="3"/>
      <c r="C710" s="3"/>
      <c r="D710" s="4"/>
      <c r="E710" s="3"/>
      <c r="F710" s="33"/>
      <c r="G710" s="33"/>
      <c r="H710" s="33"/>
      <c r="I710" s="3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2.75" customHeight="1" x14ac:dyDescent="0.2">
      <c r="A711" s="3"/>
      <c r="B711" s="3"/>
      <c r="C711" s="3"/>
      <c r="D711" s="4"/>
      <c r="E711" s="3"/>
      <c r="F711" s="33"/>
      <c r="G711" s="33"/>
      <c r="H711" s="33"/>
      <c r="I711" s="3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2.75" customHeight="1" x14ac:dyDescent="0.2">
      <c r="A712" s="3"/>
      <c r="B712" s="3"/>
      <c r="C712" s="3"/>
      <c r="D712" s="4"/>
      <c r="E712" s="3"/>
      <c r="F712" s="33"/>
      <c r="G712" s="33"/>
      <c r="H712" s="33"/>
      <c r="I712" s="3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2.75" customHeight="1" x14ac:dyDescent="0.2">
      <c r="A713" s="3"/>
      <c r="B713" s="3"/>
      <c r="C713" s="3"/>
      <c r="D713" s="4"/>
      <c r="E713" s="3"/>
      <c r="F713" s="33"/>
      <c r="G713" s="33"/>
      <c r="H713" s="33"/>
      <c r="I713" s="3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2.75" customHeight="1" x14ac:dyDescent="0.2">
      <c r="A714" s="3"/>
      <c r="B714" s="3"/>
      <c r="C714" s="3"/>
      <c r="D714" s="4"/>
      <c r="E714" s="3"/>
      <c r="F714" s="33"/>
      <c r="G714" s="33"/>
      <c r="H714" s="33"/>
      <c r="I714" s="3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2.75" customHeight="1" x14ac:dyDescent="0.2">
      <c r="A715" s="3"/>
      <c r="B715" s="3"/>
      <c r="C715" s="3"/>
      <c r="D715" s="4"/>
      <c r="E715" s="3"/>
      <c r="F715" s="33"/>
      <c r="G715" s="33"/>
      <c r="H715" s="33"/>
      <c r="I715" s="3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2.75" customHeight="1" x14ac:dyDescent="0.2">
      <c r="A716" s="3"/>
      <c r="B716" s="3"/>
      <c r="C716" s="3"/>
      <c r="D716" s="4"/>
      <c r="E716" s="3"/>
      <c r="F716" s="33"/>
      <c r="G716" s="33"/>
      <c r="H716" s="33"/>
      <c r="I716" s="3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2.75" customHeight="1" x14ac:dyDescent="0.2">
      <c r="A717" s="3"/>
      <c r="B717" s="3"/>
      <c r="C717" s="3"/>
      <c r="D717" s="4"/>
      <c r="E717" s="3"/>
      <c r="F717" s="33"/>
      <c r="G717" s="33"/>
      <c r="H717" s="33"/>
      <c r="I717" s="3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2.75" customHeight="1" x14ac:dyDescent="0.2">
      <c r="A718" s="3"/>
      <c r="B718" s="3"/>
      <c r="C718" s="3"/>
      <c r="D718" s="4"/>
      <c r="E718" s="3"/>
      <c r="F718" s="33"/>
      <c r="G718" s="33"/>
      <c r="H718" s="33"/>
      <c r="I718" s="3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2.75" customHeight="1" x14ac:dyDescent="0.2">
      <c r="A719" s="3"/>
      <c r="B719" s="3"/>
      <c r="C719" s="3"/>
      <c r="D719" s="4"/>
      <c r="E719" s="3"/>
      <c r="F719" s="33"/>
      <c r="G719" s="33"/>
      <c r="H719" s="33"/>
      <c r="I719" s="3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2.75" customHeight="1" x14ac:dyDescent="0.2">
      <c r="A720" s="3"/>
      <c r="B720" s="3"/>
      <c r="C720" s="3"/>
      <c r="D720" s="4"/>
      <c r="E720" s="3"/>
      <c r="F720" s="33"/>
      <c r="G720" s="33"/>
      <c r="H720" s="33"/>
      <c r="I720" s="3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2.75" customHeight="1" x14ac:dyDescent="0.2">
      <c r="A721" s="3"/>
      <c r="B721" s="3"/>
      <c r="C721" s="3"/>
      <c r="D721" s="4"/>
      <c r="E721" s="3"/>
      <c r="F721" s="33"/>
      <c r="G721" s="33"/>
      <c r="H721" s="33"/>
      <c r="I721" s="3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2.75" customHeight="1" x14ac:dyDescent="0.2">
      <c r="A722" s="3"/>
      <c r="B722" s="3"/>
      <c r="C722" s="3"/>
      <c r="D722" s="4"/>
      <c r="E722" s="3"/>
      <c r="F722" s="33"/>
      <c r="G722" s="33"/>
      <c r="H722" s="33"/>
      <c r="I722" s="3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2.75" customHeight="1" x14ac:dyDescent="0.2">
      <c r="A723" s="3"/>
      <c r="B723" s="3"/>
      <c r="C723" s="3"/>
      <c r="D723" s="4"/>
      <c r="E723" s="3"/>
      <c r="F723" s="33"/>
      <c r="G723" s="33"/>
      <c r="H723" s="33"/>
      <c r="I723" s="3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2.75" customHeight="1" x14ac:dyDescent="0.2">
      <c r="A724" s="3"/>
      <c r="B724" s="3"/>
      <c r="C724" s="3"/>
      <c r="D724" s="4"/>
      <c r="E724" s="3"/>
      <c r="F724" s="33"/>
      <c r="G724" s="33"/>
      <c r="H724" s="33"/>
      <c r="I724" s="3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2.75" customHeight="1" x14ac:dyDescent="0.2">
      <c r="A725" s="3"/>
      <c r="B725" s="3"/>
      <c r="C725" s="3"/>
      <c r="D725" s="4"/>
      <c r="E725" s="3"/>
      <c r="F725" s="33"/>
      <c r="G725" s="33"/>
      <c r="H725" s="33"/>
      <c r="I725" s="3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2.75" customHeight="1" x14ac:dyDescent="0.2">
      <c r="A726" s="3"/>
      <c r="B726" s="3"/>
      <c r="C726" s="3"/>
      <c r="D726" s="4"/>
      <c r="E726" s="3"/>
      <c r="F726" s="33"/>
      <c r="G726" s="33"/>
      <c r="H726" s="33"/>
      <c r="I726" s="3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2.75" customHeight="1" x14ac:dyDescent="0.2">
      <c r="A727" s="3"/>
      <c r="B727" s="3"/>
      <c r="C727" s="3"/>
      <c r="D727" s="4"/>
      <c r="E727" s="3"/>
      <c r="F727" s="33"/>
      <c r="G727" s="33"/>
      <c r="H727" s="33"/>
      <c r="I727" s="3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2.75" customHeight="1" x14ac:dyDescent="0.2">
      <c r="A728" s="3"/>
      <c r="B728" s="3"/>
      <c r="C728" s="3"/>
      <c r="D728" s="4"/>
      <c r="E728" s="3"/>
      <c r="F728" s="33"/>
      <c r="G728" s="33"/>
      <c r="H728" s="33"/>
      <c r="I728" s="3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2.75" customHeight="1" x14ac:dyDescent="0.2">
      <c r="A729" s="3"/>
      <c r="B729" s="3"/>
      <c r="C729" s="3"/>
      <c r="D729" s="4"/>
      <c r="E729" s="3"/>
      <c r="F729" s="33"/>
      <c r="G729" s="33"/>
      <c r="H729" s="33"/>
      <c r="I729" s="3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2.75" customHeight="1" x14ac:dyDescent="0.2">
      <c r="A730" s="3"/>
      <c r="B730" s="3"/>
      <c r="C730" s="3"/>
      <c r="D730" s="4"/>
      <c r="E730" s="3"/>
      <c r="F730" s="33"/>
      <c r="G730" s="33"/>
      <c r="H730" s="33"/>
      <c r="I730" s="3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2.75" customHeight="1" x14ac:dyDescent="0.2">
      <c r="A731" s="3"/>
      <c r="B731" s="3"/>
      <c r="C731" s="3"/>
      <c r="D731" s="4"/>
      <c r="E731" s="3"/>
      <c r="F731" s="33"/>
      <c r="G731" s="33"/>
      <c r="H731" s="33"/>
      <c r="I731" s="3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2.75" customHeight="1" x14ac:dyDescent="0.2">
      <c r="A732" s="3"/>
      <c r="B732" s="3"/>
      <c r="C732" s="3"/>
      <c r="D732" s="4"/>
      <c r="E732" s="3"/>
      <c r="F732" s="33"/>
      <c r="G732" s="33"/>
      <c r="H732" s="33"/>
      <c r="I732" s="3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2.75" customHeight="1" x14ac:dyDescent="0.2">
      <c r="A733" s="3"/>
      <c r="B733" s="3"/>
      <c r="C733" s="3"/>
      <c r="D733" s="4"/>
      <c r="E733" s="3"/>
      <c r="F733" s="33"/>
      <c r="G733" s="33"/>
      <c r="H733" s="33"/>
      <c r="I733" s="3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2.75" customHeight="1" x14ac:dyDescent="0.2">
      <c r="A734" s="3"/>
      <c r="B734" s="3"/>
      <c r="C734" s="3"/>
      <c r="D734" s="4"/>
      <c r="E734" s="3"/>
      <c r="F734" s="33"/>
      <c r="G734" s="33"/>
      <c r="H734" s="33"/>
      <c r="I734" s="3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2.75" customHeight="1" x14ac:dyDescent="0.2">
      <c r="A735" s="3"/>
      <c r="B735" s="3"/>
      <c r="C735" s="3"/>
      <c r="D735" s="4"/>
      <c r="E735" s="3"/>
      <c r="F735" s="33"/>
      <c r="G735" s="33"/>
      <c r="H735" s="33"/>
      <c r="I735" s="3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2.75" customHeight="1" x14ac:dyDescent="0.2">
      <c r="A736" s="3"/>
      <c r="B736" s="3"/>
      <c r="C736" s="3"/>
      <c r="D736" s="4"/>
      <c r="E736" s="3"/>
      <c r="F736" s="33"/>
      <c r="G736" s="33"/>
      <c r="H736" s="33"/>
      <c r="I736" s="3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2.75" customHeight="1" x14ac:dyDescent="0.2">
      <c r="A737" s="3"/>
      <c r="B737" s="3"/>
      <c r="C737" s="3"/>
      <c r="D737" s="4"/>
      <c r="E737" s="3"/>
      <c r="F737" s="33"/>
      <c r="G737" s="33"/>
      <c r="H737" s="33"/>
      <c r="I737" s="3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2.75" customHeight="1" x14ac:dyDescent="0.2">
      <c r="A738" s="3"/>
      <c r="B738" s="3"/>
      <c r="C738" s="3"/>
      <c r="D738" s="4"/>
      <c r="E738" s="3"/>
      <c r="F738" s="33"/>
      <c r="G738" s="33"/>
      <c r="H738" s="33"/>
      <c r="I738" s="3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2.75" customHeight="1" x14ac:dyDescent="0.2">
      <c r="A739" s="3"/>
      <c r="B739" s="3"/>
      <c r="C739" s="3"/>
      <c r="D739" s="4"/>
      <c r="E739" s="3"/>
      <c r="F739" s="33"/>
      <c r="G739" s="33"/>
      <c r="H739" s="33"/>
      <c r="I739" s="3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2.75" customHeight="1" x14ac:dyDescent="0.2">
      <c r="A740" s="3"/>
      <c r="B740" s="3"/>
      <c r="C740" s="3"/>
      <c r="D740" s="4"/>
      <c r="E740" s="3"/>
      <c r="F740" s="33"/>
      <c r="G740" s="33"/>
      <c r="H740" s="33"/>
      <c r="I740" s="3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2.75" customHeight="1" x14ac:dyDescent="0.2">
      <c r="A741" s="3"/>
      <c r="B741" s="3"/>
      <c r="C741" s="3"/>
      <c r="D741" s="4"/>
      <c r="E741" s="3"/>
      <c r="F741" s="33"/>
      <c r="G741" s="33"/>
      <c r="H741" s="33"/>
      <c r="I741" s="3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2.75" customHeight="1" x14ac:dyDescent="0.2">
      <c r="A742" s="3"/>
      <c r="B742" s="3"/>
      <c r="C742" s="3"/>
      <c r="D742" s="4"/>
      <c r="E742" s="3"/>
      <c r="F742" s="33"/>
      <c r="G742" s="33"/>
      <c r="H742" s="33"/>
      <c r="I742" s="3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2.75" customHeight="1" x14ac:dyDescent="0.2">
      <c r="A743" s="3"/>
      <c r="B743" s="3"/>
      <c r="C743" s="3"/>
      <c r="D743" s="4"/>
      <c r="E743" s="3"/>
      <c r="F743" s="33"/>
      <c r="G743" s="33"/>
      <c r="H743" s="33"/>
      <c r="I743" s="3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2.75" customHeight="1" x14ac:dyDescent="0.2">
      <c r="A744" s="3"/>
      <c r="B744" s="3"/>
      <c r="C744" s="3"/>
      <c r="D744" s="4"/>
      <c r="E744" s="3"/>
      <c r="F744" s="33"/>
      <c r="G744" s="33"/>
      <c r="H744" s="33"/>
      <c r="I744" s="3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2.75" customHeight="1" x14ac:dyDescent="0.2">
      <c r="A745" s="3"/>
      <c r="B745" s="3"/>
      <c r="C745" s="3"/>
      <c r="D745" s="4"/>
      <c r="E745" s="3"/>
      <c r="F745" s="33"/>
      <c r="G745" s="33"/>
      <c r="H745" s="33"/>
      <c r="I745" s="3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2.75" customHeight="1" x14ac:dyDescent="0.2">
      <c r="A746" s="3"/>
      <c r="B746" s="3"/>
      <c r="C746" s="3"/>
      <c r="D746" s="4"/>
      <c r="E746" s="3"/>
      <c r="F746" s="33"/>
      <c r="G746" s="33"/>
      <c r="H746" s="33"/>
      <c r="I746" s="3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2.75" customHeight="1" x14ac:dyDescent="0.2">
      <c r="A747" s="3"/>
      <c r="B747" s="3"/>
      <c r="C747" s="3"/>
      <c r="D747" s="4"/>
      <c r="E747" s="3"/>
      <c r="F747" s="33"/>
      <c r="G747" s="33"/>
      <c r="H747" s="33"/>
      <c r="I747" s="3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2.75" customHeight="1" x14ac:dyDescent="0.2">
      <c r="A748" s="3"/>
      <c r="B748" s="3"/>
      <c r="C748" s="3"/>
      <c r="D748" s="4"/>
      <c r="E748" s="3"/>
      <c r="F748" s="33"/>
      <c r="G748" s="33"/>
      <c r="H748" s="33"/>
      <c r="I748" s="3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2.75" customHeight="1" x14ac:dyDescent="0.2">
      <c r="A749" s="3"/>
      <c r="B749" s="3"/>
      <c r="C749" s="3"/>
      <c r="D749" s="4"/>
      <c r="E749" s="3"/>
      <c r="F749" s="33"/>
      <c r="G749" s="33"/>
      <c r="H749" s="33"/>
      <c r="I749" s="3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2.75" customHeight="1" x14ac:dyDescent="0.2">
      <c r="A750" s="3"/>
      <c r="B750" s="3"/>
      <c r="C750" s="3"/>
      <c r="D750" s="4"/>
      <c r="E750" s="3"/>
      <c r="F750" s="33"/>
      <c r="G750" s="33"/>
      <c r="H750" s="33"/>
      <c r="I750" s="3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2.75" customHeight="1" x14ac:dyDescent="0.2">
      <c r="A751" s="3"/>
      <c r="B751" s="3"/>
      <c r="C751" s="3"/>
      <c r="D751" s="4"/>
      <c r="E751" s="3"/>
      <c r="F751" s="33"/>
      <c r="G751" s="33"/>
      <c r="H751" s="33"/>
      <c r="I751" s="3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2.75" customHeight="1" x14ac:dyDescent="0.2">
      <c r="A752" s="3"/>
      <c r="B752" s="3"/>
      <c r="C752" s="3"/>
      <c r="D752" s="4"/>
      <c r="E752" s="3"/>
      <c r="F752" s="33"/>
      <c r="G752" s="33"/>
      <c r="H752" s="33"/>
      <c r="I752" s="3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2.75" customHeight="1" x14ac:dyDescent="0.2">
      <c r="A753" s="3"/>
      <c r="B753" s="3"/>
      <c r="C753" s="3"/>
      <c r="D753" s="4"/>
      <c r="E753" s="3"/>
      <c r="F753" s="33"/>
      <c r="G753" s="33"/>
      <c r="H753" s="33"/>
      <c r="I753" s="3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2.75" customHeight="1" x14ac:dyDescent="0.2">
      <c r="A754" s="3"/>
      <c r="B754" s="3"/>
      <c r="C754" s="3"/>
      <c r="D754" s="4"/>
      <c r="E754" s="3"/>
      <c r="F754" s="33"/>
      <c r="G754" s="33"/>
      <c r="H754" s="33"/>
      <c r="I754" s="3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2.75" customHeight="1" x14ac:dyDescent="0.2">
      <c r="A755" s="3"/>
      <c r="B755" s="3"/>
      <c r="C755" s="3"/>
      <c r="D755" s="4"/>
      <c r="E755" s="3"/>
      <c r="F755" s="33"/>
      <c r="G755" s="33"/>
      <c r="H755" s="33"/>
      <c r="I755" s="3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2.75" customHeight="1" x14ac:dyDescent="0.2">
      <c r="A756" s="3"/>
      <c r="B756" s="3"/>
      <c r="C756" s="3"/>
      <c r="D756" s="4"/>
      <c r="E756" s="3"/>
      <c r="F756" s="33"/>
      <c r="G756" s="33"/>
      <c r="H756" s="33"/>
      <c r="I756" s="3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2.75" customHeight="1" x14ac:dyDescent="0.2">
      <c r="A757" s="3"/>
      <c r="B757" s="3"/>
      <c r="C757" s="3"/>
      <c r="D757" s="4"/>
      <c r="E757" s="3"/>
      <c r="F757" s="33"/>
      <c r="G757" s="33"/>
      <c r="H757" s="33"/>
      <c r="I757" s="3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2.75" customHeight="1" x14ac:dyDescent="0.2">
      <c r="A758" s="3"/>
      <c r="B758" s="3"/>
      <c r="C758" s="3"/>
      <c r="D758" s="4"/>
      <c r="E758" s="3"/>
      <c r="F758" s="33"/>
      <c r="G758" s="33"/>
      <c r="H758" s="33"/>
      <c r="I758" s="3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2.75" customHeight="1" x14ac:dyDescent="0.2">
      <c r="A759" s="3"/>
      <c r="B759" s="3"/>
      <c r="C759" s="3"/>
      <c r="D759" s="4"/>
      <c r="E759" s="3"/>
      <c r="F759" s="33"/>
      <c r="G759" s="33"/>
      <c r="H759" s="33"/>
      <c r="I759" s="3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2.75" customHeight="1" x14ac:dyDescent="0.2">
      <c r="A760" s="3"/>
      <c r="B760" s="3"/>
      <c r="C760" s="3"/>
      <c r="D760" s="4"/>
      <c r="E760" s="3"/>
      <c r="F760" s="33"/>
      <c r="G760" s="33"/>
      <c r="H760" s="33"/>
      <c r="I760" s="3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2.75" customHeight="1" x14ac:dyDescent="0.2">
      <c r="A761" s="3"/>
      <c r="B761" s="3"/>
      <c r="C761" s="3"/>
      <c r="D761" s="4"/>
      <c r="E761" s="3"/>
      <c r="F761" s="33"/>
      <c r="G761" s="33"/>
      <c r="H761" s="33"/>
      <c r="I761" s="3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2.75" customHeight="1" x14ac:dyDescent="0.2">
      <c r="A762" s="3"/>
      <c r="B762" s="3"/>
      <c r="C762" s="3"/>
      <c r="D762" s="4"/>
      <c r="E762" s="3"/>
      <c r="F762" s="33"/>
      <c r="G762" s="33"/>
      <c r="H762" s="33"/>
      <c r="I762" s="3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2.75" customHeight="1" x14ac:dyDescent="0.2">
      <c r="A763" s="3"/>
      <c r="B763" s="3"/>
      <c r="C763" s="3"/>
      <c r="D763" s="4"/>
      <c r="E763" s="3"/>
      <c r="F763" s="33"/>
      <c r="G763" s="33"/>
      <c r="H763" s="33"/>
      <c r="I763" s="3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2.75" customHeight="1" x14ac:dyDescent="0.2">
      <c r="A764" s="3"/>
      <c r="B764" s="3"/>
      <c r="C764" s="3"/>
      <c r="D764" s="4"/>
      <c r="E764" s="3"/>
      <c r="F764" s="33"/>
      <c r="G764" s="33"/>
      <c r="H764" s="33"/>
      <c r="I764" s="3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2.75" customHeight="1" x14ac:dyDescent="0.2">
      <c r="A765" s="3"/>
      <c r="B765" s="3"/>
      <c r="C765" s="3"/>
      <c r="D765" s="4"/>
      <c r="E765" s="3"/>
      <c r="F765" s="33"/>
      <c r="G765" s="33"/>
      <c r="H765" s="33"/>
      <c r="I765" s="3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2.75" customHeight="1" x14ac:dyDescent="0.2">
      <c r="A766" s="3"/>
      <c r="B766" s="3"/>
      <c r="C766" s="3"/>
      <c r="D766" s="4"/>
      <c r="E766" s="3"/>
      <c r="F766" s="33"/>
      <c r="G766" s="33"/>
      <c r="H766" s="33"/>
      <c r="I766" s="3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2.75" customHeight="1" x14ac:dyDescent="0.2">
      <c r="A767" s="3"/>
      <c r="B767" s="3"/>
      <c r="C767" s="3"/>
      <c r="D767" s="4"/>
      <c r="E767" s="3"/>
      <c r="F767" s="33"/>
      <c r="G767" s="33"/>
      <c r="H767" s="33"/>
      <c r="I767" s="3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2.75" customHeight="1" x14ac:dyDescent="0.2">
      <c r="A768" s="3"/>
      <c r="B768" s="3"/>
      <c r="C768" s="3"/>
      <c r="D768" s="4"/>
      <c r="E768" s="3"/>
      <c r="F768" s="33"/>
      <c r="G768" s="33"/>
      <c r="H768" s="33"/>
      <c r="I768" s="3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2.75" customHeight="1" x14ac:dyDescent="0.2">
      <c r="A769" s="3"/>
      <c r="B769" s="3"/>
      <c r="C769" s="3"/>
      <c r="D769" s="4"/>
      <c r="E769" s="3"/>
      <c r="F769" s="33"/>
      <c r="G769" s="33"/>
      <c r="H769" s="33"/>
      <c r="I769" s="3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2.75" customHeight="1" x14ac:dyDescent="0.2">
      <c r="A770" s="3"/>
      <c r="B770" s="3"/>
      <c r="C770" s="3"/>
      <c r="D770" s="4"/>
      <c r="E770" s="3"/>
      <c r="F770" s="33"/>
      <c r="G770" s="33"/>
      <c r="H770" s="33"/>
      <c r="I770" s="3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2.75" customHeight="1" x14ac:dyDescent="0.2">
      <c r="A771" s="3"/>
      <c r="B771" s="3"/>
      <c r="C771" s="3"/>
      <c r="D771" s="4"/>
      <c r="E771" s="3"/>
      <c r="F771" s="33"/>
      <c r="G771" s="33"/>
      <c r="H771" s="33"/>
      <c r="I771" s="3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2.75" customHeight="1" x14ac:dyDescent="0.2">
      <c r="A772" s="3"/>
      <c r="B772" s="3"/>
      <c r="C772" s="3"/>
      <c r="D772" s="4"/>
      <c r="E772" s="3"/>
      <c r="F772" s="33"/>
      <c r="G772" s="33"/>
      <c r="H772" s="33"/>
      <c r="I772" s="3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2.75" customHeight="1" x14ac:dyDescent="0.2">
      <c r="A773" s="3"/>
      <c r="B773" s="3"/>
      <c r="C773" s="3"/>
      <c r="D773" s="4"/>
      <c r="E773" s="3"/>
      <c r="F773" s="33"/>
      <c r="G773" s="33"/>
      <c r="H773" s="33"/>
      <c r="I773" s="3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2.75" customHeight="1" x14ac:dyDescent="0.2">
      <c r="A774" s="3"/>
      <c r="B774" s="3"/>
      <c r="C774" s="3"/>
      <c r="D774" s="4"/>
      <c r="E774" s="3"/>
      <c r="F774" s="33"/>
      <c r="G774" s="33"/>
      <c r="H774" s="33"/>
      <c r="I774" s="3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2.75" customHeight="1" x14ac:dyDescent="0.2">
      <c r="A775" s="3"/>
      <c r="B775" s="3"/>
      <c r="C775" s="3"/>
      <c r="D775" s="4"/>
      <c r="E775" s="3"/>
      <c r="F775" s="33"/>
      <c r="G775" s="33"/>
      <c r="H775" s="33"/>
      <c r="I775" s="3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2.75" customHeight="1" x14ac:dyDescent="0.2">
      <c r="A776" s="3"/>
      <c r="B776" s="3"/>
      <c r="C776" s="3"/>
      <c r="D776" s="4"/>
      <c r="E776" s="3"/>
      <c r="F776" s="33"/>
      <c r="G776" s="33"/>
      <c r="H776" s="33"/>
      <c r="I776" s="3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2.75" customHeight="1" x14ac:dyDescent="0.2">
      <c r="A777" s="3"/>
      <c r="B777" s="3"/>
      <c r="C777" s="3"/>
      <c r="D777" s="4"/>
      <c r="E777" s="3"/>
      <c r="F777" s="33"/>
      <c r="G777" s="33"/>
      <c r="H777" s="33"/>
      <c r="I777" s="3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2.75" customHeight="1" x14ac:dyDescent="0.2">
      <c r="A778" s="3"/>
      <c r="B778" s="3"/>
      <c r="C778" s="3"/>
      <c r="D778" s="4"/>
      <c r="E778" s="3"/>
      <c r="F778" s="33"/>
      <c r="G778" s="33"/>
      <c r="H778" s="33"/>
      <c r="I778" s="3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2.75" customHeight="1" x14ac:dyDescent="0.2">
      <c r="A779" s="3"/>
      <c r="B779" s="3"/>
      <c r="C779" s="3"/>
      <c r="D779" s="4"/>
      <c r="E779" s="3"/>
      <c r="F779" s="33"/>
      <c r="G779" s="33"/>
      <c r="H779" s="33"/>
      <c r="I779" s="3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2.75" customHeight="1" x14ac:dyDescent="0.2">
      <c r="A780" s="3"/>
      <c r="B780" s="3"/>
      <c r="C780" s="3"/>
      <c r="D780" s="4"/>
      <c r="E780" s="3"/>
      <c r="F780" s="33"/>
      <c r="G780" s="33"/>
      <c r="H780" s="33"/>
      <c r="I780" s="3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2.75" customHeight="1" x14ac:dyDescent="0.2">
      <c r="A781" s="3"/>
      <c r="B781" s="3"/>
      <c r="C781" s="3"/>
      <c r="D781" s="4"/>
      <c r="E781" s="3"/>
      <c r="F781" s="33"/>
      <c r="G781" s="33"/>
      <c r="H781" s="33"/>
      <c r="I781" s="3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2.75" customHeight="1" x14ac:dyDescent="0.2">
      <c r="A782" s="3"/>
      <c r="B782" s="3"/>
      <c r="C782" s="3"/>
      <c r="D782" s="4"/>
      <c r="E782" s="3"/>
      <c r="F782" s="33"/>
      <c r="G782" s="33"/>
      <c r="H782" s="33"/>
      <c r="I782" s="3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2.75" customHeight="1" x14ac:dyDescent="0.2">
      <c r="A783" s="3"/>
      <c r="B783" s="3"/>
      <c r="C783" s="3"/>
      <c r="D783" s="4"/>
      <c r="E783" s="3"/>
      <c r="F783" s="33"/>
      <c r="G783" s="33"/>
      <c r="H783" s="33"/>
      <c r="I783" s="3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2.75" customHeight="1" x14ac:dyDescent="0.2">
      <c r="A784" s="3"/>
      <c r="B784" s="3"/>
      <c r="C784" s="3"/>
      <c r="D784" s="4"/>
      <c r="E784" s="3"/>
      <c r="F784" s="33"/>
      <c r="G784" s="33"/>
      <c r="H784" s="33"/>
      <c r="I784" s="3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2.75" customHeight="1" x14ac:dyDescent="0.2">
      <c r="A785" s="3"/>
      <c r="B785" s="3"/>
      <c r="C785" s="3"/>
      <c r="D785" s="4"/>
      <c r="E785" s="3"/>
      <c r="F785" s="33"/>
      <c r="G785" s="33"/>
      <c r="H785" s="33"/>
      <c r="I785" s="3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2.75" customHeight="1" x14ac:dyDescent="0.2">
      <c r="A786" s="3"/>
      <c r="B786" s="3"/>
      <c r="C786" s="3"/>
      <c r="D786" s="4"/>
      <c r="E786" s="3"/>
      <c r="F786" s="33"/>
      <c r="G786" s="33"/>
      <c r="H786" s="33"/>
      <c r="I786" s="3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2.75" customHeight="1" x14ac:dyDescent="0.2">
      <c r="A787" s="3"/>
      <c r="B787" s="3"/>
      <c r="C787" s="3"/>
      <c r="D787" s="4"/>
      <c r="E787" s="3"/>
      <c r="F787" s="33"/>
      <c r="G787" s="33"/>
      <c r="H787" s="33"/>
      <c r="I787" s="3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2.75" customHeight="1" x14ac:dyDescent="0.2">
      <c r="A788" s="3"/>
      <c r="B788" s="3"/>
      <c r="C788" s="3"/>
      <c r="D788" s="4"/>
      <c r="E788" s="3"/>
      <c r="F788" s="33"/>
      <c r="G788" s="33"/>
      <c r="H788" s="33"/>
      <c r="I788" s="3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2.75" customHeight="1" x14ac:dyDescent="0.2">
      <c r="A789" s="3"/>
      <c r="B789" s="3"/>
      <c r="C789" s="3"/>
      <c r="D789" s="4"/>
      <c r="E789" s="3"/>
      <c r="F789" s="33"/>
      <c r="G789" s="33"/>
      <c r="H789" s="33"/>
      <c r="I789" s="3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2.75" customHeight="1" x14ac:dyDescent="0.2">
      <c r="A790" s="3"/>
      <c r="B790" s="3"/>
      <c r="C790" s="3"/>
      <c r="D790" s="4"/>
      <c r="E790" s="3"/>
      <c r="F790" s="33"/>
      <c r="G790" s="33"/>
      <c r="H790" s="33"/>
      <c r="I790" s="3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2.75" customHeight="1" x14ac:dyDescent="0.2">
      <c r="A791" s="3"/>
      <c r="B791" s="3"/>
      <c r="C791" s="3"/>
      <c r="D791" s="4"/>
      <c r="E791" s="3"/>
      <c r="F791" s="33"/>
      <c r="G791" s="33"/>
      <c r="H791" s="33"/>
      <c r="I791" s="3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2.75" customHeight="1" x14ac:dyDescent="0.2">
      <c r="A792" s="3"/>
      <c r="B792" s="3"/>
      <c r="C792" s="3"/>
      <c r="D792" s="4"/>
      <c r="E792" s="3"/>
      <c r="F792" s="33"/>
      <c r="G792" s="33"/>
      <c r="H792" s="33"/>
      <c r="I792" s="3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2.75" customHeight="1" x14ac:dyDescent="0.2">
      <c r="A793" s="3"/>
      <c r="B793" s="3"/>
      <c r="C793" s="3"/>
      <c r="D793" s="4"/>
      <c r="E793" s="3"/>
      <c r="F793" s="33"/>
      <c r="G793" s="33"/>
      <c r="H793" s="33"/>
      <c r="I793" s="3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2.75" customHeight="1" x14ac:dyDescent="0.2">
      <c r="A794" s="3"/>
      <c r="B794" s="3"/>
      <c r="C794" s="3"/>
      <c r="D794" s="4"/>
      <c r="E794" s="3"/>
      <c r="F794" s="33"/>
      <c r="G794" s="33"/>
      <c r="H794" s="33"/>
      <c r="I794" s="3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2.75" customHeight="1" x14ac:dyDescent="0.2">
      <c r="A795" s="3"/>
      <c r="B795" s="3"/>
      <c r="C795" s="3"/>
      <c r="D795" s="4"/>
      <c r="E795" s="3"/>
      <c r="F795" s="33"/>
      <c r="G795" s="33"/>
      <c r="H795" s="33"/>
      <c r="I795" s="3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2.75" customHeight="1" x14ac:dyDescent="0.2">
      <c r="A796" s="3"/>
      <c r="B796" s="3"/>
      <c r="C796" s="3"/>
      <c r="D796" s="4"/>
      <c r="E796" s="3"/>
      <c r="F796" s="33"/>
      <c r="G796" s="33"/>
      <c r="H796" s="33"/>
      <c r="I796" s="3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2.75" customHeight="1" x14ac:dyDescent="0.2">
      <c r="A797" s="3"/>
      <c r="B797" s="3"/>
      <c r="C797" s="3"/>
      <c r="D797" s="4"/>
      <c r="E797" s="3"/>
      <c r="F797" s="33"/>
      <c r="G797" s="33"/>
      <c r="H797" s="33"/>
      <c r="I797" s="3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2.75" customHeight="1" x14ac:dyDescent="0.2">
      <c r="A798" s="3"/>
      <c r="B798" s="3"/>
      <c r="C798" s="3"/>
      <c r="D798" s="4"/>
      <c r="E798" s="3"/>
      <c r="F798" s="33"/>
      <c r="G798" s="33"/>
      <c r="H798" s="33"/>
      <c r="I798" s="3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2.75" customHeight="1" x14ac:dyDescent="0.2">
      <c r="A799" s="3"/>
      <c r="B799" s="3"/>
      <c r="C799" s="3"/>
      <c r="D799" s="4"/>
      <c r="E799" s="3"/>
      <c r="F799" s="33"/>
      <c r="G799" s="33"/>
      <c r="H799" s="33"/>
      <c r="I799" s="3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2.75" customHeight="1" x14ac:dyDescent="0.2">
      <c r="A800" s="3"/>
      <c r="B800" s="3"/>
      <c r="C800" s="3"/>
      <c r="D800" s="4"/>
      <c r="E800" s="3"/>
      <c r="F800" s="33"/>
      <c r="G800" s="33"/>
      <c r="H800" s="33"/>
      <c r="I800" s="3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2.75" customHeight="1" x14ac:dyDescent="0.2">
      <c r="A801" s="3"/>
      <c r="B801" s="3"/>
      <c r="C801" s="3"/>
      <c r="D801" s="4"/>
      <c r="E801" s="3"/>
      <c r="F801" s="33"/>
      <c r="G801" s="33"/>
      <c r="H801" s="33"/>
      <c r="I801" s="3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2.75" customHeight="1" x14ac:dyDescent="0.2">
      <c r="A802" s="3"/>
      <c r="B802" s="3"/>
      <c r="C802" s="3"/>
      <c r="D802" s="4"/>
      <c r="E802" s="3"/>
      <c r="F802" s="33"/>
      <c r="G802" s="33"/>
      <c r="H802" s="33"/>
      <c r="I802" s="3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2.75" customHeight="1" x14ac:dyDescent="0.2">
      <c r="A803" s="3"/>
      <c r="B803" s="3"/>
      <c r="C803" s="3"/>
      <c r="D803" s="4"/>
      <c r="E803" s="3"/>
      <c r="F803" s="33"/>
      <c r="G803" s="33"/>
      <c r="H803" s="33"/>
      <c r="I803" s="3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2.75" customHeight="1" x14ac:dyDescent="0.2">
      <c r="A804" s="3"/>
      <c r="B804" s="3"/>
      <c r="C804" s="3"/>
      <c r="D804" s="4"/>
      <c r="E804" s="3"/>
      <c r="F804" s="33"/>
      <c r="G804" s="33"/>
      <c r="H804" s="33"/>
      <c r="I804" s="3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2.75" customHeight="1" x14ac:dyDescent="0.2">
      <c r="A805" s="3"/>
      <c r="B805" s="3"/>
      <c r="C805" s="3"/>
      <c r="D805" s="4"/>
      <c r="E805" s="3"/>
      <c r="F805" s="33"/>
      <c r="G805" s="33"/>
      <c r="H805" s="33"/>
      <c r="I805" s="3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2.75" customHeight="1" x14ac:dyDescent="0.2">
      <c r="A806" s="3"/>
      <c r="B806" s="3"/>
      <c r="C806" s="3"/>
      <c r="D806" s="4"/>
      <c r="E806" s="3"/>
      <c r="F806" s="33"/>
      <c r="G806" s="33"/>
      <c r="H806" s="33"/>
      <c r="I806" s="3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2.75" customHeight="1" x14ac:dyDescent="0.2">
      <c r="A807" s="3"/>
      <c r="B807" s="3"/>
      <c r="C807" s="3"/>
      <c r="D807" s="4"/>
      <c r="E807" s="3"/>
      <c r="F807" s="33"/>
      <c r="G807" s="33"/>
      <c r="H807" s="33"/>
      <c r="I807" s="3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2.75" customHeight="1" x14ac:dyDescent="0.2">
      <c r="A808" s="3"/>
      <c r="B808" s="3"/>
      <c r="C808" s="3"/>
      <c r="D808" s="4"/>
      <c r="E808" s="3"/>
      <c r="F808" s="33"/>
      <c r="G808" s="33"/>
      <c r="H808" s="33"/>
      <c r="I808" s="3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2.75" customHeight="1" x14ac:dyDescent="0.2">
      <c r="A809" s="3"/>
      <c r="B809" s="3"/>
      <c r="C809" s="3"/>
      <c r="D809" s="4"/>
      <c r="E809" s="3"/>
      <c r="F809" s="33"/>
      <c r="G809" s="33"/>
      <c r="H809" s="33"/>
      <c r="I809" s="3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2.75" customHeight="1" x14ac:dyDescent="0.2">
      <c r="A810" s="3"/>
      <c r="B810" s="3"/>
      <c r="C810" s="3"/>
      <c r="D810" s="4"/>
      <c r="E810" s="3"/>
      <c r="F810" s="33"/>
      <c r="G810" s="33"/>
      <c r="H810" s="33"/>
      <c r="I810" s="3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2.75" customHeight="1" x14ac:dyDescent="0.2">
      <c r="A811" s="3"/>
      <c r="B811" s="3"/>
      <c r="C811" s="3"/>
      <c r="D811" s="4"/>
      <c r="E811" s="3"/>
      <c r="F811" s="33"/>
      <c r="G811" s="33"/>
      <c r="H811" s="33"/>
      <c r="I811" s="3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2.75" customHeight="1" x14ac:dyDescent="0.2">
      <c r="A812" s="3"/>
      <c r="B812" s="3"/>
      <c r="C812" s="3"/>
      <c r="D812" s="4"/>
      <c r="E812" s="3"/>
      <c r="F812" s="33"/>
      <c r="G812" s="33"/>
      <c r="H812" s="33"/>
      <c r="I812" s="3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2.75" customHeight="1" x14ac:dyDescent="0.2">
      <c r="A813" s="3"/>
      <c r="B813" s="3"/>
      <c r="C813" s="3"/>
      <c r="D813" s="4"/>
      <c r="E813" s="3"/>
      <c r="F813" s="33"/>
      <c r="G813" s="33"/>
      <c r="H813" s="33"/>
      <c r="I813" s="3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2.75" customHeight="1" x14ac:dyDescent="0.2">
      <c r="A814" s="3"/>
      <c r="B814" s="3"/>
      <c r="C814" s="3"/>
      <c r="D814" s="4"/>
      <c r="E814" s="3"/>
      <c r="F814" s="33"/>
      <c r="G814" s="33"/>
      <c r="H814" s="33"/>
      <c r="I814" s="3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2.75" customHeight="1" x14ac:dyDescent="0.2">
      <c r="A815" s="3"/>
      <c r="B815" s="3"/>
      <c r="C815" s="3"/>
      <c r="D815" s="4"/>
      <c r="E815" s="3"/>
      <c r="F815" s="33"/>
      <c r="G815" s="33"/>
      <c r="H815" s="33"/>
      <c r="I815" s="3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2.75" customHeight="1" x14ac:dyDescent="0.2">
      <c r="A816" s="3"/>
      <c r="B816" s="3"/>
      <c r="C816" s="3"/>
      <c r="D816" s="4"/>
      <c r="E816" s="3"/>
      <c r="F816" s="33"/>
      <c r="G816" s="33"/>
      <c r="H816" s="33"/>
      <c r="I816" s="3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2.75" customHeight="1" x14ac:dyDescent="0.2">
      <c r="A817" s="3"/>
      <c r="B817" s="3"/>
      <c r="C817" s="3"/>
      <c r="D817" s="4"/>
      <c r="E817" s="3"/>
      <c r="F817" s="33"/>
      <c r="G817" s="33"/>
      <c r="H817" s="33"/>
      <c r="I817" s="3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2.75" customHeight="1" x14ac:dyDescent="0.2">
      <c r="A818" s="3"/>
      <c r="B818" s="3"/>
      <c r="C818" s="3"/>
      <c r="D818" s="4"/>
      <c r="E818" s="3"/>
      <c r="F818" s="33"/>
      <c r="G818" s="33"/>
      <c r="H818" s="33"/>
      <c r="I818" s="3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2.75" customHeight="1" x14ac:dyDescent="0.2">
      <c r="A819" s="3"/>
      <c r="B819" s="3"/>
      <c r="C819" s="3"/>
      <c r="D819" s="4"/>
      <c r="E819" s="3"/>
      <c r="F819" s="33"/>
      <c r="G819" s="33"/>
      <c r="H819" s="33"/>
      <c r="I819" s="3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2.75" customHeight="1" x14ac:dyDescent="0.2">
      <c r="A820" s="3"/>
      <c r="B820" s="3"/>
      <c r="C820" s="3"/>
      <c r="D820" s="4"/>
      <c r="E820" s="3"/>
      <c r="F820" s="33"/>
      <c r="G820" s="33"/>
      <c r="H820" s="33"/>
      <c r="I820" s="3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2.75" customHeight="1" x14ac:dyDescent="0.2">
      <c r="A821" s="3"/>
      <c r="B821" s="3"/>
      <c r="C821" s="3"/>
      <c r="D821" s="4"/>
      <c r="E821" s="3"/>
      <c r="F821" s="33"/>
      <c r="G821" s="33"/>
      <c r="H821" s="33"/>
      <c r="I821" s="3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2.75" customHeight="1" x14ac:dyDescent="0.2">
      <c r="A822" s="3"/>
      <c r="B822" s="3"/>
      <c r="C822" s="3"/>
      <c r="D822" s="4"/>
      <c r="E822" s="3"/>
      <c r="F822" s="33"/>
      <c r="G822" s="33"/>
      <c r="H822" s="33"/>
      <c r="I822" s="3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2.75" customHeight="1" x14ac:dyDescent="0.2">
      <c r="A823" s="3"/>
      <c r="B823" s="3"/>
      <c r="C823" s="3"/>
      <c r="D823" s="4"/>
      <c r="E823" s="3"/>
      <c r="F823" s="33"/>
      <c r="G823" s="33"/>
      <c r="H823" s="33"/>
      <c r="I823" s="3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2.75" customHeight="1" x14ac:dyDescent="0.2">
      <c r="A824" s="3"/>
      <c r="B824" s="3"/>
      <c r="C824" s="3"/>
      <c r="D824" s="4"/>
      <c r="E824" s="3"/>
      <c r="F824" s="33"/>
      <c r="G824" s="33"/>
      <c r="H824" s="33"/>
      <c r="I824" s="3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2.75" customHeight="1" x14ac:dyDescent="0.2">
      <c r="A825" s="3"/>
      <c r="B825" s="3"/>
      <c r="C825" s="3"/>
      <c r="D825" s="4"/>
      <c r="E825" s="3"/>
      <c r="F825" s="33"/>
      <c r="G825" s="33"/>
      <c r="H825" s="33"/>
      <c r="I825" s="3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2.75" customHeight="1" x14ac:dyDescent="0.2">
      <c r="A826" s="3"/>
      <c r="B826" s="3"/>
      <c r="C826" s="3"/>
      <c r="D826" s="4"/>
      <c r="E826" s="3"/>
      <c r="F826" s="33"/>
      <c r="G826" s="33"/>
      <c r="H826" s="33"/>
      <c r="I826" s="3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2.75" customHeight="1" x14ac:dyDescent="0.2">
      <c r="A827" s="3"/>
      <c r="B827" s="3"/>
      <c r="C827" s="3"/>
      <c r="D827" s="4"/>
      <c r="E827" s="3"/>
      <c r="F827" s="33"/>
      <c r="G827" s="33"/>
      <c r="H827" s="33"/>
      <c r="I827" s="3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2.75" customHeight="1" x14ac:dyDescent="0.2">
      <c r="A828" s="3"/>
      <c r="B828" s="3"/>
      <c r="C828" s="3"/>
      <c r="D828" s="4"/>
      <c r="E828" s="3"/>
      <c r="F828" s="33"/>
      <c r="G828" s="33"/>
      <c r="H828" s="33"/>
      <c r="I828" s="3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2.75" customHeight="1" x14ac:dyDescent="0.2">
      <c r="A829" s="3"/>
      <c r="B829" s="3"/>
      <c r="C829" s="3"/>
      <c r="D829" s="4"/>
      <c r="E829" s="3"/>
      <c r="F829" s="33"/>
      <c r="G829" s="33"/>
      <c r="H829" s="33"/>
      <c r="I829" s="3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2.75" customHeight="1" x14ac:dyDescent="0.2">
      <c r="A830" s="3"/>
      <c r="B830" s="3"/>
      <c r="C830" s="3"/>
      <c r="D830" s="4"/>
      <c r="E830" s="3"/>
      <c r="F830" s="33"/>
      <c r="G830" s="33"/>
      <c r="H830" s="33"/>
      <c r="I830" s="3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2.75" customHeight="1" x14ac:dyDescent="0.2">
      <c r="A831" s="3"/>
      <c r="B831" s="3"/>
      <c r="C831" s="3"/>
      <c r="D831" s="4"/>
      <c r="E831" s="3"/>
      <c r="F831" s="33"/>
      <c r="G831" s="33"/>
      <c r="H831" s="33"/>
      <c r="I831" s="3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2.75" customHeight="1" x14ac:dyDescent="0.2">
      <c r="A832" s="3"/>
      <c r="B832" s="3"/>
      <c r="C832" s="3"/>
      <c r="D832" s="4"/>
      <c r="E832" s="3"/>
      <c r="F832" s="33"/>
      <c r="G832" s="33"/>
      <c r="H832" s="33"/>
      <c r="I832" s="3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2.75" customHeight="1" x14ac:dyDescent="0.2">
      <c r="A833" s="3"/>
      <c r="B833" s="3"/>
      <c r="C833" s="3"/>
      <c r="D833" s="4"/>
      <c r="E833" s="3"/>
      <c r="F833" s="33"/>
      <c r="G833" s="33"/>
      <c r="H833" s="33"/>
      <c r="I833" s="3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2.75" customHeight="1" x14ac:dyDescent="0.2">
      <c r="A834" s="3"/>
      <c r="B834" s="3"/>
      <c r="C834" s="3"/>
      <c r="D834" s="4"/>
      <c r="E834" s="3"/>
      <c r="F834" s="33"/>
      <c r="G834" s="33"/>
      <c r="H834" s="33"/>
      <c r="I834" s="3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2.75" customHeight="1" x14ac:dyDescent="0.2">
      <c r="A835" s="3"/>
      <c r="B835" s="3"/>
      <c r="C835" s="3"/>
      <c r="D835" s="4"/>
      <c r="E835" s="3"/>
      <c r="F835" s="33"/>
      <c r="G835" s="33"/>
      <c r="H835" s="33"/>
      <c r="I835" s="3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2.75" customHeight="1" x14ac:dyDescent="0.2">
      <c r="A836" s="3"/>
      <c r="B836" s="3"/>
      <c r="C836" s="3"/>
      <c r="D836" s="4"/>
      <c r="E836" s="3"/>
      <c r="F836" s="33"/>
      <c r="G836" s="33"/>
      <c r="H836" s="33"/>
      <c r="I836" s="3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2.75" customHeight="1" x14ac:dyDescent="0.2">
      <c r="A837" s="3"/>
      <c r="B837" s="3"/>
      <c r="C837" s="3"/>
      <c r="D837" s="4"/>
      <c r="E837" s="3"/>
      <c r="F837" s="33"/>
      <c r="G837" s="33"/>
      <c r="H837" s="33"/>
      <c r="I837" s="3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2.75" customHeight="1" x14ac:dyDescent="0.2">
      <c r="A838" s="3"/>
      <c r="B838" s="3"/>
      <c r="C838" s="3"/>
      <c r="D838" s="4"/>
      <c r="E838" s="3"/>
      <c r="F838" s="33"/>
      <c r="G838" s="33"/>
      <c r="H838" s="33"/>
      <c r="I838" s="3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2.75" customHeight="1" x14ac:dyDescent="0.2">
      <c r="A839" s="3"/>
      <c r="B839" s="3"/>
      <c r="C839" s="3"/>
      <c r="D839" s="4"/>
      <c r="E839" s="3"/>
      <c r="F839" s="33"/>
      <c r="G839" s="33"/>
      <c r="H839" s="33"/>
      <c r="I839" s="3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2.75" customHeight="1" x14ac:dyDescent="0.2">
      <c r="A840" s="3"/>
      <c r="B840" s="3"/>
      <c r="C840" s="3"/>
      <c r="D840" s="4"/>
      <c r="E840" s="3"/>
      <c r="F840" s="33"/>
      <c r="G840" s="33"/>
      <c r="H840" s="33"/>
      <c r="I840" s="3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2.75" customHeight="1" x14ac:dyDescent="0.2">
      <c r="A841" s="3"/>
      <c r="B841" s="3"/>
      <c r="C841" s="3"/>
      <c r="D841" s="4"/>
      <c r="E841" s="3"/>
      <c r="F841" s="33"/>
      <c r="G841" s="33"/>
      <c r="H841" s="33"/>
      <c r="I841" s="3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2.75" customHeight="1" x14ac:dyDescent="0.2">
      <c r="A842" s="3"/>
      <c r="B842" s="3"/>
      <c r="C842" s="3"/>
      <c r="D842" s="4"/>
      <c r="E842" s="3"/>
      <c r="F842" s="33"/>
      <c r="G842" s="33"/>
      <c r="H842" s="33"/>
      <c r="I842" s="3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2.75" customHeight="1" x14ac:dyDescent="0.2">
      <c r="A843" s="3"/>
      <c r="B843" s="3"/>
      <c r="C843" s="3"/>
      <c r="D843" s="4"/>
      <c r="E843" s="3"/>
      <c r="F843" s="33"/>
      <c r="G843" s="33"/>
      <c r="H843" s="33"/>
      <c r="I843" s="3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2.75" customHeight="1" x14ac:dyDescent="0.2">
      <c r="A844" s="3"/>
      <c r="B844" s="3"/>
      <c r="C844" s="3"/>
      <c r="D844" s="4"/>
      <c r="E844" s="3"/>
      <c r="F844" s="33"/>
      <c r="G844" s="33"/>
      <c r="H844" s="33"/>
      <c r="I844" s="3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2.75" customHeight="1" x14ac:dyDescent="0.2">
      <c r="A845" s="3"/>
      <c r="B845" s="3"/>
      <c r="C845" s="3"/>
      <c r="D845" s="4"/>
      <c r="E845" s="3"/>
      <c r="F845" s="33"/>
      <c r="G845" s="33"/>
      <c r="H845" s="33"/>
      <c r="I845" s="3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2.75" customHeight="1" x14ac:dyDescent="0.2">
      <c r="A846" s="3"/>
      <c r="B846" s="3"/>
      <c r="C846" s="3"/>
      <c r="D846" s="4"/>
      <c r="E846" s="3"/>
      <c r="F846" s="33"/>
      <c r="G846" s="33"/>
      <c r="H846" s="33"/>
      <c r="I846" s="3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2.75" customHeight="1" x14ac:dyDescent="0.2">
      <c r="A847" s="3"/>
      <c r="B847" s="3"/>
      <c r="C847" s="3"/>
      <c r="D847" s="4"/>
      <c r="E847" s="3"/>
      <c r="F847" s="33"/>
      <c r="G847" s="33"/>
      <c r="H847" s="33"/>
      <c r="I847" s="3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2.75" customHeight="1" x14ac:dyDescent="0.2">
      <c r="A848" s="3"/>
      <c r="B848" s="3"/>
      <c r="C848" s="3"/>
      <c r="D848" s="4"/>
      <c r="E848" s="3"/>
      <c r="F848" s="33"/>
      <c r="G848" s="33"/>
      <c r="H848" s="33"/>
      <c r="I848" s="3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2.75" customHeight="1" x14ac:dyDescent="0.2">
      <c r="A849" s="3"/>
      <c r="B849" s="3"/>
      <c r="C849" s="3"/>
      <c r="D849" s="4"/>
      <c r="E849" s="3"/>
      <c r="F849" s="33"/>
      <c r="G849" s="33"/>
      <c r="H849" s="33"/>
      <c r="I849" s="3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2.75" customHeight="1" x14ac:dyDescent="0.2">
      <c r="A850" s="3"/>
      <c r="B850" s="3"/>
      <c r="C850" s="3"/>
      <c r="D850" s="4"/>
      <c r="E850" s="3"/>
      <c r="F850" s="33"/>
      <c r="G850" s="33"/>
      <c r="H850" s="33"/>
      <c r="I850" s="3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2.75" customHeight="1" x14ac:dyDescent="0.2">
      <c r="A851" s="3"/>
      <c r="B851" s="3"/>
      <c r="C851" s="3"/>
      <c r="D851" s="4"/>
      <c r="E851" s="3"/>
      <c r="F851" s="33"/>
      <c r="G851" s="33"/>
      <c r="H851" s="33"/>
      <c r="I851" s="3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2.75" customHeight="1" x14ac:dyDescent="0.2">
      <c r="A852" s="3"/>
      <c r="B852" s="3"/>
      <c r="C852" s="3"/>
      <c r="D852" s="4"/>
      <c r="E852" s="3"/>
      <c r="F852" s="33"/>
      <c r="G852" s="33"/>
      <c r="H852" s="33"/>
      <c r="I852" s="3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2.75" customHeight="1" x14ac:dyDescent="0.2">
      <c r="A853" s="3"/>
      <c r="B853" s="3"/>
      <c r="C853" s="3"/>
      <c r="D853" s="4"/>
      <c r="E853" s="3"/>
      <c r="F853" s="33"/>
      <c r="G853" s="33"/>
      <c r="H853" s="33"/>
      <c r="I853" s="3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2.75" customHeight="1" x14ac:dyDescent="0.2">
      <c r="A854" s="3"/>
      <c r="B854" s="3"/>
      <c r="C854" s="3"/>
      <c r="D854" s="4"/>
      <c r="E854" s="3"/>
      <c r="F854" s="33"/>
      <c r="G854" s="33"/>
      <c r="H854" s="33"/>
      <c r="I854" s="3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2.75" customHeight="1" x14ac:dyDescent="0.2">
      <c r="A855" s="3"/>
      <c r="B855" s="3"/>
      <c r="C855" s="3"/>
      <c r="D855" s="4"/>
      <c r="E855" s="3"/>
      <c r="F855" s="33"/>
      <c r="G855" s="33"/>
      <c r="H855" s="33"/>
      <c r="I855" s="3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2.75" customHeight="1" x14ac:dyDescent="0.2">
      <c r="A856" s="3"/>
      <c r="B856" s="3"/>
      <c r="C856" s="3"/>
      <c r="D856" s="4"/>
      <c r="E856" s="3"/>
      <c r="F856" s="33"/>
      <c r="G856" s="33"/>
      <c r="H856" s="33"/>
      <c r="I856" s="3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2.75" customHeight="1" x14ac:dyDescent="0.2">
      <c r="A857" s="3"/>
      <c r="B857" s="3"/>
      <c r="C857" s="3"/>
      <c r="D857" s="4"/>
      <c r="E857" s="3"/>
      <c r="F857" s="33"/>
      <c r="G857" s="33"/>
      <c r="H857" s="33"/>
      <c r="I857" s="3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2.75" customHeight="1" x14ac:dyDescent="0.2">
      <c r="A858" s="3"/>
      <c r="B858" s="3"/>
      <c r="C858" s="3"/>
      <c r="D858" s="4"/>
      <c r="E858" s="3"/>
      <c r="F858" s="33"/>
      <c r="G858" s="33"/>
      <c r="H858" s="33"/>
      <c r="I858" s="3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2.75" customHeight="1" x14ac:dyDescent="0.2">
      <c r="A859" s="3"/>
      <c r="B859" s="3"/>
      <c r="C859" s="3"/>
      <c r="D859" s="4"/>
      <c r="E859" s="3"/>
      <c r="F859" s="33"/>
      <c r="G859" s="33"/>
      <c r="H859" s="33"/>
      <c r="I859" s="3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2.75" customHeight="1" x14ac:dyDescent="0.2">
      <c r="A860" s="3"/>
      <c r="B860" s="3"/>
      <c r="C860" s="3"/>
      <c r="D860" s="4"/>
      <c r="E860" s="3"/>
      <c r="F860" s="33"/>
      <c r="G860" s="33"/>
      <c r="H860" s="33"/>
      <c r="I860" s="3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2.75" customHeight="1" x14ac:dyDescent="0.2">
      <c r="A861" s="3"/>
      <c r="B861" s="3"/>
      <c r="C861" s="3"/>
      <c r="D861" s="4"/>
      <c r="E861" s="3"/>
      <c r="F861" s="33"/>
      <c r="G861" s="33"/>
      <c r="H861" s="33"/>
      <c r="I861" s="3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2.75" customHeight="1" x14ac:dyDescent="0.2">
      <c r="A862" s="3"/>
      <c r="B862" s="3"/>
      <c r="C862" s="3"/>
      <c r="D862" s="4"/>
      <c r="E862" s="3"/>
      <c r="F862" s="33"/>
      <c r="G862" s="33"/>
      <c r="H862" s="33"/>
      <c r="I862" s="3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2.75" customHeight="1" x14ac:dyDescent="0.2">
      <c r="A863" s="3"/>
      <c r="B863" s="3"/>
      <c r="C863" s="3"/>
      <c r="D863" s="4"/>
      <c r="E863" s="3"/>
      <c r="F863" s="33"/>
      <c r="G863" s="33"/>
      <c r="H863" s="33"/>
      <c r="I863" s="3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2.75" customHeight="1" x14ac:dyDescent="0.2">
      <c r="A864" s="3"/>
      <c r="B864" s="3"/>
      <c r="C864" s="3"/>
      <c r="D864" s="4"/>
      <c r="E864" s="3"/>
      <c r="F864" s="33"/>
      <c r="G864" s="33"/>
      <c r="H864" s="33"/>
      <c r="I864" s="3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2.75" customHeight="1" x14ac:dyDescent="0.2">
      <c r="A865" s="3"/>
      <c r="B865" s="3"/>
      <c r="C865" s="3"/>
      <c r="D865" s="4"/>
      <c r="E865" s="3"/>
      <c r="F865" s="33"/>
      <c r="G865" s="33"/>
      <c r="H865" s="33"/>
      <c r="I865" s="3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2.75" customHeight="1" x14ac:dyDescent="0.2">
      <c r="A866" s="3"/>
      <c r="B866" s="3"/>
      <c r="C866" s="3"/>
      <c r="D866" s="4"/>
      <c r="E866" s="3"/>
      <c r="F866" s="33"/>
      <c r="G866" s="33"/>
      <c r="H866" s="33"/>
      <c r="I866" s="3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2.75" customHeight="1" x14ac:dyDescent="0.2">
      <c r="A867" s="3"/>
      <c r="B867" s="3"/>
      <c r="C867" s="3"/>
      <c r="D867" s="4"/>
      <c r="E867" s="3"/>
      <c r="F867" s="33"/>
      <c r="G867" s="33"/>
      <c r="H867" s="33"/>
      <c r="I867" s="3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2.75" customHeight="1" x14ac:dyDescent="0.2">
      <c r="A868" s="3"/>
      <c r="B868" s="3"/>
      <c r="C868" s="3"/>
      <c r="D868" s="4"/>
      <c r="E868" s="3"/>
      <c r="F868" s="33"/>
      <c r="G868" s="33"/>
      <c r="H868" s="33"/>
      <c r="I868" s="3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2.75" customHeight="1" x14ac:dyDescent="0.2">
      <c r="A869" s="3"/>
      <c r="B869" s="3"/>
      <c r="C869" s="3"/>
      <c r="D869" s="4"/>
      <c r="E869" s="3"/>
      <c r="F869" s="33"/>
      <c r="G869" s="33"/>
      <c r="H869" s="33"/>
      <c r="I869" s="3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2.75" customHeight="1" x14ac:dyDescent="0.2">
      <c r="A870" s="3"/>
      <c r="B870" s="3"/>
      <c r="C870" s="3"/>
      <c r="D870" s="4"/>
      <c r="E870" s="3"/>
      <c r="F870" s="33"/>
      <c r="G870" s="33"/>
      <c r="H870" s="33"/>
      <c r="I870" s="3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2.75" customHeight="1" x14ac:dyDescent="0.2">
      <c r="A871" s="3"/>
      <c r="B871" s="3"/>
      <c r="C871" s="3"/>
      <c r="D871" s="4"/>
      <c r="E871" s="3"/>
      <c r="F871" s="33"/>
      <c r="G871" s="33"/>
      <c r="H871" s="33"/>
      <c r="I871" s="3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2.75" customHeight="1" x14ac:dyDescent="0.2">
      <c r="A872" s="3"/>
      <c r="B872" s="3"/>
      <c r="C872" s="3"/>
      <c r="D872" s="4"/>
      <c r="E872" s="3"/>
      <c r="F872" s="33"/>
      <c r="G872" s="33"/>
      <c r="H872" s="33"/>
      <c r="I872" s="3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2.75" customHeight="1" x14ac:dyDescent="0.2">
      <c r="A873" s="3"/>
      <c r="B873" s="3"/>
      <c r="C873" s="3"/>
      <c r="D873" s="4"/>
      <c r="E873" s="3"/>
      <c r="F873" s="33"/>
      <c r="G873" s="33"/>
      <c r="H873" s="33"/>
      <c r="I873" s="3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2.75" customHeight="1" x14ac:dyDescent="0.2">
      <c r="A874" s="3"/>
      <c r="B874" s="3"/>
      <c r="C874" s="3"/>
      <c r="D874" s="4"/>
      <c r="E874" s="3"/>
      <c r="F874" s="33"/>
      <c r="G874" s="33"/>
      <c r="H874" s="33"/>
      <c r="I874" s="3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2.75" customHeight="1" x14ac:dyDescent="0.2">
      <c r="A875" s="3"/>
      <c r="B875" s="3"/>
      <c r="C875" s="3"/>
      <c r="D875" s="4"/>
      <c r="E875" s="3"/>
      <c r="F875" s="33"/>
      <c r="G875" s="33"/>
      <c r="H875" s="33"/>
      <c r="I875" s="3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2.75" customHeight="1" x14ac:dyDescent="0.2">
      <c r="A876" s="3"/>
      <c r="B876" s="3"/>
      <c r="C876" s="3"/>
      <c r="D876" s="4"/>
      <c r="E876" s="3"/>
      <c r="F876" s="33"/>
      <c r="G876" s="33"/>
      <c r="H876" s="33"/>
      <c r="I876" s="3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2.75" customHeight="1" x14ac:dyDescent="0.2">
      <c r="A877" s="3"/>
      <c r="B877" s="3"/>
      <c r="C877" s="3"/>
      <c r="D877" s="4"/>
      <c r="E877" s="3"/>
      <c r="F877" s="33"/>
      <c r="G877" s="33"/>
      <c r="H877" s="33"/>
      <c r="I877" s="3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2.75" customHeight="1" x14ac:dyDescent="0.2">
      <c r="A878" s="3"/>
      <c r="B878" s="3"/>
      <c r="C878" s="3"/>
      <c r="D878" s="4"/>
      <c r="E878" s="3"/>
      <c r="F878" s="33"/>
      <c r="G878" s="33"/>
      <c r="H878" s="33"/>
      <c r="I878" s="3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2.75" customHeight="1" x14ac:dyDescent="0.2">
      <c r="A879" s="3"/>
      <c r="B879" s="3"/>
      <c r="C879" s="3"/>
      <c r="D879" s="4"/>
      <c r="E879" s="3"/>
      <c r="F879" s="33"/>
      <c r="G879" s="33"/>
      <c r="H879" s="33"/>
      <c r="I879" s="3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2.75" customHeight="1" x14ac:dyDescent="0.2">
      <c r="A880" s="3"/>
      <c r="B880" s="3"/>
      <c r="C880" s="3"/>
      <c r="D880" s="4"/>
      <c r="E880" s="3"/>
      <c r="F880" s="33"/>
      <c r="G880" s="33"/>
      <c r="H880" s="33"/>
      <c r="I880" s="3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2.75" customHeight="1" x14ac:dyDescent="0.2">
      <c r="A881" s="3"/>
      <c r="B881" s="3"/>
      <c r="C881" s="3"/>
      <c r="D881" s="4"/>
      <c r="E881" s="3"/>
      <c r="F881" s="33"/>
      <c r="G881" s="33"/>
      <c r="H881" s="33"/>
      <c r="I881" s="3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2.75" customHeight="1" x14ac:dyDescent="0.2">
      <c r="A882" s="3"/>
      <c r="B882" s="3"/>
      <c r="C882" s="3"/>
      <c r="D882" s="4"/>
      <c r="E882" s="3"/>
      <c r="F882" s="33"/>
      <c r="G882" s="33"/>
      <c r="H882" s="33"/>
      <c r="I882" s="3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2.75" customHeight="1" x14ac:dyDescent="0.2">
      <c r="A883" s="3"/>
      <c r="B883" s="3"/>
      <c r="C883" s="3"/>
      <c r="D883" s="4"/>
      <c r="E883" s="3"/>
      <c r="F883" s="33"/>
      <c r="G883" s="33"/>
      <c r="H883" s="33"/>
      <c r="I883" s="3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2.75" customHeight="1" x14ac:dyDescent="0.2">
      <c r="A884" s="3"/>
      <c r="B884" s="3"/>
      <c r="C884" s="3"/>
      <c r="D884" s="4"/>
      <c r="E884" s="3"/>
      <c r="F884" s="33"/>
      <c r="G884" s="33"/>
      <c r="H884" s="33"/>
      <c r="I884" s="3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2.75" customHeight="1" x14ac:dyDescent="0.2">
      <c r="A885" s="3"/>
      <c r="B885" s="3"/>
      <c r="C885" s="3"/>
      <c r="D885" s="4"/>
      <c r="E885" s="3"/>
      <c r="F885" s="33"/>
      <c r="G885" s="33"/>
      <c r="H885" s="33"/>
      <c r="I885" s="3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2.75" customHeight="1" x14ac:dyDescent="0.2">
      <c r="A886" s="3"/>
      <c r="B886" s="3"/>
      <c r="C886" s="3"/>
      <c r="D886" s="4"/>
      <c r="E886" s="3"/>
      <c r="F886" s="33"/>
      <c r="G886" s="33"/>
      <c r="H886" s="33"/>
      <c r="I886" s="3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2.75" customHeight="1" x14ac:dyDescent="0.2">
      <c r="A887" s="3"/>
      <c r="B887" s="3"/>
      <c r="C887" s="3"/>
      <c r="D887" s="4"/>
      <c r="E887" s="3"/>
      <c r="F887" s="33"/>
      <c r="G887" s="33"/>
      <c r="H887" s="33"/>
      <c r="I887" s="3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2.75" customHeight="1" x14ac:dyDescent="0.2">
      <c r="A888" s="3"/>
      <c r="B888" s="3"/>
      <c r="C888" s="3"/>
      <c r="D888" s="4"/>
      <c r="E888" s="3"/>
      <c r="F888" s="33"/>
      <c r="G888" s="33"/>
      <c r="H888" s="33"/>
      <c r="I888" s="3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2.75" customHeight="1" x14ac:dyDescent="0.2">
      <c r="A889" s="3"/>
      <c r="B889" s="3"/>
      <c r="C889" s="3"/>
      <c r="D889" s="4"/>
      <c r="E889" s="3"/>
      <c r="F889" s="33"/>
      <c r="G889" s="33"/>
      <c r="H889" s="33"/>
      <c r="I889" s="3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2.75" customHeight="1" x14ac:dyDescent="0.2">
      <c r="A890" s="3"/>
      <c r="B890" s="3"/>
      <c r="C890" s="3"/>
      <c r="D890" s="4"/>
      <c r="E890" s="3"/>
      <c r="F890" s="33"/>
      <c r="G890" s="33"/>
      <c r="H890" s="33"/>
      <c r="I890" s="3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2.75" customHeight="1" x14ac:dyDescent="0.2">
      <c r="A891" s="3"/>
      <c r="B891" s="3"/>
      <c r="C891" s="3"/>
      <c r="D891" s="4"/>
      <c r="E891" s="3"/>
      <c r="F891" s="33"/>
      <c r="G891" s="33"/>
      <c r="H891" s="33"/>
      <c r="I891" s="3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2.75" customHeight="1" x14ac:dyDescent="0.2">
      <c r="A892" s="3"/>
      <c r="B892" s="3"/>
      <c r="C892" s="3"/>
      <c r="D892" s="4"/>
      <c r="E892" s="3"/>
      <c r="F892" s="33"/>
      <c r="G892" s="33"/>
      <c r="H892" s="33"/>
      <c r="I892" s="3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2.75" customHeight="1" x14ac:dyDescent="0.2">
      <c r="A893" s="3"/>
      <c r="B893" s="3"/>
      <c r="C893" s="3"/>
      <c r="D893" s="4"/>
      <c r="E893" s="3"/>
      <c r="F893" s="33"/>
      <c r="G893" s="33"/>
      <c r="H893" s="33"/>
      <c r="I893" s="3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2.75" customHeight="1" x14ac:dyDescent="0.2">
      <c r="A894" s="3"/>
      <c r="B894" s="3"/>
      <c r="C894" s="3"/>
      <c r="D894" s="4"/>
      <c r="E894" s="3"/>
      <c r="F894" s="33"/>
      <c r="G894" s="33"/>
      <c r="H894" s="33"/>
      <c r="I894" s="3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2.75" customHeight="1" x14ac:dyDescent="0.2">
      <c r="A895" s="3"/>
      <c r="B895" s="3"/>
      <c r="C895" s="3"/>
      <c r="D895" s="4"/>
      <c r="E895" s="3"/>
      <c r="F895" s="33"/>
      <c r="G895" s="33"/>
      <c r="H895" s="33"/>
      <c r="I895" s="3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2.75" customHeight="1" x14ac:dyDescent="0.2">
      <c r="A896" s="3"/>
      <c r="B896" s="3"/>
      <c r="C896" s="3"/>
      <c r="D896" s="4"/>
      <c r="E896" s="3"/>
      <c r="F896" s="33"/>
      <c r="G896" s="33"/>
      <c r="H896" s="33"/>
      <c r="I896" s="3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2.75" customHeight="1" x14ac:dyDescent="0.2">
      <c r="A897" s="3"/>
      <c r="B897" s="3"/>
      <c r="C897" s="3"/>
      <c r="D897" s="4"/>
      <c r="E897" s="3"/>
      <c r="F897" s="33"/>
      <c r="G897" s="33"/>
      <c r="H897" s="33"/>
      <c r="I897" s="3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2.75" customHeight="1" x14ac:dyDescent="0.2">
      <c r="A898" s="3"/>
      <c r="B898" s="3"/>
      <c r="C898" s="3"/>
      <c r="D898" s="4"/>
      <c r="E898" s="3"/>
      <c r="F898" s="33"/>
      <c r="G898" s="33"/>
      <c r="H898" s="33"/>
      <c r="I898" s="3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2.75" customHeight="1" x14ac:dyDescent="0.2">
      <c r="A899" s="3"/>
      <c r="B899" s="3"/>
      <c r="C899" s="3"/>
      <c r="D899" s="4"/>
      <c r="E899" s="3"/>
      <c r="F899" s="33"/>
      <c r="G899" s="33"/>
      <c r="H899" s="33"/>
      <c r="I899" s="3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2.75" customHeight="1" x14ac:dyDescent="0.2">
      <c r="A900" s="3"/>
      <c r="B900" s="3"/>
      <c r="C900" s="3"/>
      <c r="D900" s="4"/>
      <c r="E900" s="3"/>
      <c r="F900" s="33"/>
      <c r="G900" s="33"/>
      <c r="H900" s="33"/>
      <c r="I900" s="3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2.75" customHeight="1" x14ac:dyDescent="0.2">
      <c r="A901" s="3"/>
      <c r="B901" s="3"/>
      <c r="C901" s="3"/>
      <c r="D901" s="4"/>
      <c r="E901" s="3"/>
      <c r="F901" s="33"/>
      <c r="G901" s="33"/>
      <c r="H901" s="33"/>
      <c r="I901" s="3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2.75" customHeight="1" x14ac:dyDescent="0.2">
      <c r="A902" s="3"/>
      <c r="B902" s="3"/>
      <c r="C902" s="3"/>
      <c r="D902" s="4"/>
      <c r="E902" s="3"/>
      <c r="F902" s="33"/>
      <c r="G902" s="33"/>
      <c r="H902" s="33"/>
      <c r="I902" s="3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2.75" customHeight="1" x14ac:dyDescent="0.2">
      <c r="A903" s="3"/>
      <c r="B903" s="3"/>
      <c r="C903" s="3"/>
      <c r="D903" s="4"/>
      <c r="E903" s="3"/>
      <c r="F903" s="33"/>
      <c r="G903" s="33"/>
      <c r="H903" s="33"/>
      <c r="I903" s="3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2.75" customHeight="1" x14ac:dyDescent="0.2">
      <c r="A904" s="3"/>
      <c r="B904" s="3"/>
      <c r="C904" s="3"/>
      <c r="D904" s="4"/>
      <c r="E904" s="3"/>
      <c r="F904" s="33"/>
      <c r="G904" s="33"/>
      <c r="H904" s="33"/>
      <c r="I904" s="3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2.75" customHeight="1" x14ac:dyDescent="0.2">
      <c r="A905" s="3"/>
      <c r="B905" s="3"/>
      <c r="C905" s="3"/>
      <c r="D905" s="4"/>
      <c r="E905" s="3"/>
      <c r="F905" s="33"/>
      <c r="G905" s="33"/>
      <c r="H905" s="33"/>
      <c r="I905" s="3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2.75" customHeight="1" x14ac:dyDescent="0.2">
      <c r="A906" s="3"/>
      <c r="B906" s="3"/>
      <c r="C906" s="3"/>
      <c r="D906" s="4"/>
      <c r="E906" s="3"/>
      <c r="F906" s="33"/>
      <c r="G906" s="33"/>
      <c r="H906" s="33"/>
      <c r="I906" s="3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2.75" customHeight="1" x14ac:dyDescent="0.2">
      <c r="A907" s="3"/>
      <c r="B907" s="3"/>
      <c r="C907" s="3"/>
      <c r="D907" s="4"/>
      <c r="E907" s="3"/>
      <c r="F907" s="33"/>
      <c r="G907" s="33"/>
      <c r="H907" s="33"/>
      <c r="I907" s="3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2.75" customHeight="1" x14ac:dyDescent="0.2">
      <c r="A908" s="3"/>
      <c r="B908" s="3"/>
      <c r="C908" s="3"/>
      <c r="D908" s="4"/>
      <c r="E908" s="3"/>
      <c r="F908" s="33"/>
      <c r="G908" s="33"/>
      <c r="H908" s="33"/>
      <c r="I908" s="3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2.75" customHeight="1" x14ac:dyDescent="0.2">
      <c r="A909" s="3"/>
      <c r="B909" s="3"/>
      <c r="C909" s="3"/>
      <c r="D909" s="4"/>
      <c r="E909" s="3"/>
      <c r="F909" s="33"/>
      <c r="G909" s="33"/>
      <c r="H909" s="33"/>
      <c r="I909" s="3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2.75" customHeight="1" x14ac:dyDescent="0.2">
      <c r="A910" s="3"/>
      <c r="B910" s="3"/>
      <c r="C910" s="3"/>
      <c r="D910" s="4"/>
      <c r="E910" s="3"/>
      <c r="F910" s="33"/>
      <c r="G910" s="33"/>
      <c r="H910" s="33"/>
      <c r="I910" s="3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2.75" customHeight="1" x14ac:dyDescent="0.2">
      <c r="A911" s="3"/>
      <c r="B911" s="3"/>
      <c r="C911" s="3"/>
      <c r="D911" s="4"/>
      <c r="E911" s="3"/>
      <c r="F911" s="33"/>
      <c r="G911" s="33"/>
      <c r="H911" s="33"/>
      <c r="I911" s="3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2.75" customHeight="1" x14ac:dyDescent="0.2">
      <c r="A912" s="3"/>
      <c r="B912" s="3"/>
      <c r="C912" s="3"/>
      <c r="D912" s="4"/>
      <c r="E912" s="3"/>
      <c r="F912" s="33"/>
      <c r="G912" s="33"/>
      <c r="H912" s="33"/>
      <c r="I912" s="3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2.75" customHeight="1" x14ac:dyDescent="0.2">
      <c r="A913" s="3"/>
      <c r="B913" s="3"/>
      <c r="C913" s="3"/>
      <c r="D913" s="4"/>
      <c r="E913" s="3"/>
      <c r="F913" s="33"/>
      <c r="G913" s="33"/>
      <c r="H913" s="33"/>
      <c r="I913" s="3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2.75" customHeight="1" x14ac:dyDescent="0.2">
      <c r="A914" s="3"/>
      <c r="B914" s="3"/>
      <c r="C914" s="3"/>
      <c r="D914" s="4"/>
      <c r="E914" s="3"/>
      <c r="F914" s="33"/>
      <c r="G914" s="33"/>
      <c r="H914" s="33"/>
      <c r="I914" s="3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2.75" customHeight="1" x14ac:dyDescent="0.2">
      <c r="A915" s="3"/>
      <c r="B915" s="3"/>
      <c r="C915" s="3"/>
      <c r="D915" s="4"/>
      <c r="E915" s="3"/>
      <c r="F915" s="33"/>
      <c r="G915" s="33"/>
      <c r="H915" s="33"/>
      <c r="I915" s="3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2.75" customHeight="1" x14ac:dyDescent="0.2">
      <c r="A916" s="3"/>
      <c r="B916" s="3"/>
      <c r="C916" s="3"/>
      <c r="D916" s="4"/>
      <c r="E916" s="3"/>
      <c r="F916" s="33"/>
      <c r="G916" s="33"/>
      <c r="H916" s="33"/>
      <c r="I916" s="3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2.75" customHeight="1" x14ac:dyDescent="0.2">
      <c r="A917" s="3"/>
      <c r="B917" s="3"/>
      <c r="C917" s="3"/>
      <c r="D917" s="4"/>
      <c r="E917" s="3"/>
      <c r="F917" s="33"/>
      <c r="G917" s="33"/>
      <c r="H917" s="33"/>
      <c r="I917" s="3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2.75" customHeight="1" x14ac:dyDescent="0.2">
      <c r="A918" s="3"/>
      <c r="B918" s="3"/>
      <c r="C918" s="3"/>
      <c r="D918" s="4"/>
      <c r="E918" s="3"/>
      <c r="F918" s="33"/>
      <c r="G918" s="33"/>
      <c r="H918" s="33"/>
      <c r="I918" s="3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2.75" customHeight="1" x14ac:dyDescent="0.2">
      <c r="A919" s="3"/>
      <c r="B919" s="3"/>
      <c r="C919" s="3"/>
      <c r="D919" s="4"/>
      <c r="E919" s="3"/>
      <c r="F919" s="33"/>
      <c r="G919" s="33"/>
      <c r="H919" s="33"/>
      <c r="I919" s="3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2.75" customHeight="1" x14ac:dyDescent="0.2">
      <c r="A920" s="3"/>
      <c r="B920" s="3"/>
      <c r="C920" s="3"/>
      <c r="D920" s="4"/>
      <c r="E920" s="3"/>
      <c r="F920" s="33"/>
      <c r="G920" s="33"/>
      <c r="H920" s="33"/>
      <c r="I920" s="3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2.75" customHeight="1" x14ac:dyDescent="0.2">
      <c r="A921" s="3"/>
      <c r="B921" s="3"/>
      <c r="C921" s="3"/>
      <c r="D921" s="4"/>
      <c r="E921" s="3"/>
      <c r="F921" s="33"/>
      <c r="G921" s="33"/>
      <c r="H921" s="33"/>
      <c r="I921" s="3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2.75" customHeight="1" x14ac:dyDescent="0.2">
      <c r="A922" s="3"/>
      <c r="B922" s="3"/>
      <c r="C922" s="3"/>
      <c r="D922" s="4"/>
      <c r="E922" s="3"/>
      <c r="F922" s="33"/>
      <c r="G922" s="33"/>
      <c r="H922" s="33"/>
      <c r="I922" s="3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2.75" customHeight="1" x14ac:dyDescent="0.2">
      <c r="A923" s="3"/>
      <c r="B923" s="3"/>
      <c r="C923" s="3"/>
      <c r="D923" s="4"/>
      <c r="E923" s="3"/>
      <c r="F923" s="33"/>
      <c r="G923" s="33"/>
      <c r="H923" s="33"/>
      <c r="I923" s="3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2.75" customHeight="1" x14ac:dyDescent="0.2">
      <c r="A924" s="3"/>
      <c r="B924" s="3"/>
      <c r="C924" s="3"/>
      <c r="D924" s="4"/>
      <c r="E924" s="3"/>
      <c r="F924" s="33"/>
      <c r="G924" s="33"/>
      <c r="H924" s="33"/>
      <c r="I924" s="3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2.75" customHeight="1" x14ac:dyDescent="0.2">
      <c r="A925" s="3"/>
      <c r="B925" s="3"/>
      <c r="C925" s="3"/>
      <c r="D925" s="4"/>
      <c r="E925" s="3"/>
      <c r="F925" s="33"/>
      <c r="G925" s="33"/>
      <c r="H925" s="33"/>
      <c r="I925" s="3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2.75" customHeight="1" x14ac:dyDescent="0.2">
      <c r="A926" s="3"/>
      <c r="B926" s="3"/>
      <c r="C926" s="3"/>
      <c r="D926" s="4"/>
      <c r="E926" s="3"/>
      <c r="F926" s="33"/>
      <c r="G926" s="33"/>
      <c r="H926" s="33"/>
      <c r="I926" s="3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2.75" customHeight="1" x14ac:dyDescent="0.2">
      <c r="A927" s="3"/>
      <c r="B927" s="3"/>
      <c r="C927" s="3"/>
      <c r="D927" s="4"/>
      <c r="E927" s="3"/>
      <c r="F927" s="33"/>
      <c r="G927" s="33"/>
      <c r="H927" s="33"/>
      <c r="I927" s="3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2.75" customHeight="1" x14ac:dyDescent="0.2">
      <c r="A928" s="3"/>
      <c r="B928" s="3"/>
      <c r="C928" s="3"/>
      <c r="D928" s="4"/>
      <c r="E928" s="3"/>
      <c r="F928" s="33"/>
      <c r="G928" s="33"/>
      <c r="H928" s="33"/>
      <c r="I928" s="3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2.75" customHeight="1" x14ac:dyDescent="0.2">
      <c r="A929" s="3"/>
      <c r="B929" s="3"/>
      <c r="C929" s="3"/>
      <c r="D929" s="4"/>
      <c r="E929" s="3"/>
      <c r="F929" s="33"/>
      <c r="G929" s="33"/>
      <c r="H929" s="33"/>
      <c r="I929" s="3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2.75" customHeight="1" x14ac:dyDescent="0.2">
      <c r="A930" s="3"/>
      <c r="B930" s="3"/>
      <c r="C930" s="3"/>
      <c r="D930" s="4"/>
      <c r="E930" s="3"/>
      <c r="F930" s="33"/>
      <c r="G930" s="33"/>
      <c r="H930" s="33"/>
      <c r="I930" s="3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2.75" customHeight="1" x14ac:dyDescent="0.2">
      <c r="A931" s="3"/>
      <c r="B931" s="3"/>
      <c r="C931" s="3"/>
      <c r="D931" s="4"/>
      <c r="E931" s="3"/>
      <c r="F931" s="33"/>
      <c r="G931" s="33"/>
      <c r="H931" s="33"/>
      <c r="I931" s="3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2.75" customHeight="1" x14ac:dyDescent="0.2">
      <c r="A932" s="3"/>
      <c r="B932" s="3"/>
      <c r="C932" s="3"/>
      <c r="D932" s="4"/>
      <c r="E932" s="3"/>
      <c r="F932" s="33"/>
      <c r="G932" s="33"/>
      <c r="H932" s="33"/>
      <c r="I932" s="3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2.75" customHeight="1" x14ac:dyDescent="0.2">
      <c r="A933" s="3"/>
      <c r="B933" s="3"/>
      <c r="C933" s="3"/>
      <c r="D933" s="4"/>
      <c r="E933" s="3"/>
      <c r="F933" s="33"/>
      <c r="G933" s="33"/>
      <c r="H933" s="33"/>
      <c r="I933" s="3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2.75" customHeight="1" x14ac:dyDescent="0.2">
      <c r="A934" s="3"/>
      <c r="B934" s="3"/>
      <c r="C934" s="3"/>
      <c r="D934" s="4"/>
      <c r="E934" s="3"/>
      <c r="F934" s="33"/>
      <c r="G934" s="33"/>
      <c r="H934" s="33"/>
      <c r="I934" s="3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2.75" customHeight="1" x14ac:dyDescent="0.2">
      <c r="A935" s="3"/>
      <c r="B935" s="3"/>
      <c r="C935" s="3"/>
      <c r="D935" s="4"/>
      <c r="E935" s="3"/>
      <c r="F935" s="33"/>
      <c r="G935" s="33"/>
      <c r="H935" s="33"/>
      <c r="I935" s="3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2.75" customHeight="1" x14ac:dyDescent="0.2">
      <c r="A936" s="3"/>
      <c r="B936" s="3"/>
      <c r="C936" s="3"/>
      <c r="D936" s="4"/>
      <c r="E936" s="3"/>
      <c r="F936" s="33"/>
      <c r="G936" s="33"/>
      <c r="H936" s="33"/>
      <c r="I936" s="3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2.75" customHeight="1" x14ac:dyDescent="0.2">
      <c r="A937" s="3"/>
      <c r="B937" s="3"/>
      <c r="C937" s="3"/>
      <c r="D937" s="4"/>
      <c r="E937" s="3"/>
      <c r="F937" s="33"/>
      <c r="G937" s="33"/>
      <c r="H937" s="33"/>
      <c r="I937" s="3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2.75" customHeight="1" x14ac:dyDescent="0.2">
      <c r="A938" s="3"/>
      <c r="B938" s="3"/>
      <c r="C938" s="3"/>
      <c r="D938" s="4"/>
      <c r="E938" s="3"/>
      <c r="F938" s="33"/>
      <c r="G938" s="33"/>
      <c r="H938" s="33"/>
      <c r="I938" s="3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2.75" customHeight="1" x14ac:dyDescent="0.2">
      <c r="A939" s="3"/>
      <c r="B939" s="3"/>
      <c r="C939" s="3"/>
      <c r="D939" s="4"/>
      <c r="E939" s="3"/>
      <c r="F939" s="33"/>
      <c r="G939" s="33"/>
      <c r="H939" s="33"/>
      <c r="I939" s="3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2.75" customHeight="1" x14ac:dyDescent="0.2">
      <c r="A940" s="3"/>
      <c r="B940" s="3"/>
      <c r="C940" s="3"/>
      <c r="D940" s="4"/>
      <c r="E940" s="3"/>
      <c r="F940" s="33"/>
      <c r="G940" s="33"/>
      <c r="H940" s="33"/>
      <c r="I940" s="3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2.75" customHeight="1" x14ac:dyDescent="0.2">
      <c r="A941" s="3"/>
      <c r="B941" s="3"/>
      <c r="C941" s="3"/>
      <c r="D941" s="4"/>
      <c r="E941" s="3"/>
      <c r="F941" s="33"/>
      <c r="G941" s="33"/>
      <c r="H941" s="33"/>
      <c r="I941" s="3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2.75" customHeight="1" x14ac:dyDescent="0.2">
      <c r="A942" s="3"/>
      <c r="B942" s="3"/>
      <c r="C942" s="3"/>
      <c r="D942" s="4"/>
      <c r="E942" s="3"/>
      <c r="F942" s="33"/>
      <c r="G942" s="33"/>
      <c r="H942" s="33"/>
      <c r="I942" s="3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2.75" customHeight="1" x14ac:dyDescent="0.2">
      <c r="A943" s="3"/>
      <c r="B943" s="3"/>
      <c r="C943" s="3"/>
      <c r="D943" s="4"/>
      <c r="E943" s="3"/>
      <c r="F943" s="33"/>
      <c r="G943" s="33"/>
      <c r="H943" s="33"/>
      <c r="I943" s="3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2.75" customHeight="1" x14ac:dyDescent="0.2">
      <c r="A944" s="3"/>
      <c r="B944" s="3"/>
      <c r="C944" s="3"/>
      <c r="D944" s="4"/>
      <c r="E944" s="3"/>
      <c r="F944" s="33"/>
      <c r="G944" s="33"/>
      <c r="H944" s="33"/>
      <c r="I944" s="3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2.75" customHeight="1" x14ac:dyDescent="0.2">
      <c r="A945" s="3"/>
      <c r="B945" s="3"/>
      <c r="C945" s="3"/>
      <c r="D945" s="4"/>
      <c r="E945" s="3"/>
      <c r="F945" s="33"/>
      <c r="G945" s="33"/>
      <c r="H945" s="33"/>
      <c r="I945" s="3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2.75" customHeight="1" x14ac:dyDescent="0.2">
      <c r="A946" s="3"/>
      <c r="B946" s="3"/>
      <c r="C946" s="3"/>
      <c r="D946" s="4"/>
      <c r="E946" s="3"/>
      <c r="F946" s="33"/>
      <c r="G946" s="33"/>
      <c r="H946" s="33"/>
      <c r="I946" s="3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2.75" customHeight="1" x14ac:dyDescent="0.2">
      <c r="A947" s="3"/>
      <c r="B947" s="3"/>
      <c r="C947" s="3"/>
      <c r="D947" s="4"/>
      <c r="E947" s="3"/>
      <c r="F947" s="33"/>
      <c r="G947" s="33"/>
      <c r="H947" s="33"/>
      <c r="I947" s="3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2.75" customHeight="1" x14ac:dyDescent="0.2">
      <c r="A948" s="3"/>
      <c r="B948" s="3"/>
      <c r="C948" s="3"/>
      <c r="D948" s="4"/>
      <c r="E948" s="3"/>
      <c r="F948" s="33"/>
      <c r="G948" s="33"/>
      <c r="H948" s="33"/>
      <c r="I948" s="3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2.75" customHeight="1" x14ac:dyDescent="0.2">
      <c r="A949" s="3"/>
      <c r="B949" s="3"/>
      <c r="C949" s="3"/>
      <c r="D949" s="4"/>
      <c r="E949" s="3"/>
      <c r="F949" s="33"/>
      <c r="G949" s="33"/>
      <c r="H949" s="33"/>
      <c r="I949" s="3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2.75" customHeight="1" x14ac:dyDescent="0.2">
      <c r="A950" s="3"/>
      <c r="B950" s="3"/>
      <c r="C950" s="3"/>
      <c r="D950" s="4"/>
      <c r="E950" s="3"/>
      <c r="F950" s="33"/>
      <c r="G950" s="33"/>
      <c r="H950" s="33"/>
      <c r="I950" s="3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2.75" customHeight="1" x14ac:dyDescent="0.2">
      <c r="A951" s="3"/>
      <c r="B951" s="3"/>
      <c r="C951" s="3"/>
      <c r="D951" s="4"/>
      <c r="E951" s="3"/>
      <c r="F951" s="33"/>
      <c r="G951" s="33"/>
      <c r="H951" s="33"/>
      <c r="I951" s="3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2.75" customHeight="1" x14ac:dyDescent="0.2">
      <c r="A952" s="3"/>
      <c r="B952" s="3"/>
      <c r="C952" s="3"/>
      <c r="D952" s="4"/>
      <c r="E952" s="3"/>
      <c r="F952" s="33"/>
      <c r="G952" s="33"/>
      <c r="H952" s="33"/>
      <c r="I952" s="3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2.75" customHeight="1" x14ac:dyDescent="0.2">
      <c r="A953" s="3"/>
      <c r="B953" s="3"/>
      <c r="C953" s="3"/>
      <c r="D953" s="4"/>
      <c r="E953" s="3"/>
      <c r="F953" s="33"/>
      <c r="G953" s="33"/>
      <c r="H953" s="33"/>
      <c r="I953" s="3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2.75" customHeight="1" x14ac:dyDescent="0.2">
      <c r="A954" s="3"/>
      <c r="B954" s="3"/>
      <c r="C954" s="3"/>
      <c r="D954" s="4"/>
      <c r="E954" s="3"/>
      <c r="F954" s="33"/>
      <c r="G954" s="33"/>
      <c r="H954" s="33"/>
      <c r="I954" s="3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2.75" customHeight="1" x14ac:dyDescent="0.2">
      <c r="A955" s="3"/>
      <c r="B955" s="3"/>
      <c r="C955" s="3"/>
      <c r="D955" s="4"/>
      <c r="E955" s="3"/>
      <c r="F955" s="33"/>
      <c r="G955" s="33"/>
      <c r="H955" s="33"/>
      <c r="I955" s="3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2.75" customHeight="1" x14ac:dyDescent="0.2">
      <c r="A956" s="3"/>
      <c r="B956" s="3"/>
      <c r="C956" s="3"/>
      <c r="D956" s="4"/>
      <c r="E956" s="3"/>
      <c r="F956" s="33"/>
      <c r="G956" s="33"/>
      <c r="H956" s="33"/>
      <c r="I956" s="3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2.75" customHeight="1" x14ac:dyDescent="0.2">
      <c r="A957" s="3"/>
      <c r="B957" s="3"/>
      <c r="C957" s="3"/>
      <c r="D957" s="4"/>
      <c r="E957" s="3"/>
      <c r="F957" s="33"/>
      <c r="G957" s="33"/>
      <c r="H957" s="33"/>
      <c r="I957" s="3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2.75" customHeight="1" x14ac:dyDescent="0.2">
      <c r="A958" s="3"/>
      <c r="B958" s="3"/>
      <c r="C958" s="3"/>
      <c r="D958" s="4"/>
      <c r="E958" s="3"/>
      <c r="F958" s="33"/>
      <c r="G958" s="33"/>
      <c r="H958" s="33"/>
      <c r="I958" s="3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2.75" customHeight="1" x14ac:dyDescent="0.2">
      <c r="A959" s="3"/>
      <c r="B959" s="3"/>
      <c r="C959" s="3"/>
      <c r="D959" s="4"/>
      <c r="E959" s="3"/>
      <c r="F959" s="33"/>
      <c r="G959" s="33"/>
      <c r="H959" s="33"/>
      <c r="I959" s="3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2.75" customHeight="1" x14ac:dyDescent="0.2">
      <c r="A960" s="3"/>
      <c r="B960" s="3"/>
      <c r="C960" s="3"/>
      <c r="D960" s="4"/>
      <c r="E960" s="3"/>
      <c r="F960" s="33"/>
      <c r="G960" s="33"/>
      <c r="H960" s="33"/>
      <c r="I960" s="3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2.75" customHeight="1" x14ac:dyDescent="0.2">
      <c r="A961" s="3"/>
      <c r="B961" s="3"/>
      <c r="C961" s="3"/>
      <c r="D961" s="4"/>
      <c r="E961" s="3"/>
      <c r="F961" s="33"/>
      <c r="G961" s="33"/>
      <c r="H961" s="33"/>
      <c r="I961" s="3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2.75" customHeight="1" x14ac:dyDescent="0.2">
      <c r="A962" s="3"/>
      <c r="B962" s="3"/>
      <c r="C962" s="3"/>
      <c r="D962" s="4"/>
      <c r="E962" s="3"/>
      <c r="F962" s="33"/>
      <c r="G962" s="33"/>
      <c r="H962" s="33"/>
      <c r="I962" s="3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2.75" customHeight="1" x14ac:dyDescent="0.2">
      <c r="A963" s="3"/>
      <c r="B963" s="3"/>
      <c r="C963" s="3"/>
      <c r="D963" s="4"/>
      <c r="E963" s="3"/>
      <c r="F963" s="33"/>
      <c r="G963" s="33"/>
      <c r="H963" s="33"/>
      <c r="I963" s="3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2.75" customHeight="1" x14ac:dyDescent="0.2">
      <c r="A964" s="3"/>
      <c r="B964" s="3"/>
      <c r="C964" s="3"/>
      <c r="D964" s="4"/>
      <c r="E964" s="3"/>
      <c r="F964" s="33"/>
      <c r="G964" s="33"/>
      <c r="H964" s="33"/>
      <c r="I964" s="3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2.75" customHeight="1" x14ac:dyDescent="0.2">
      <c r="A965" s="3"/>
      <c r="B965" s="3"/>
      <c r="C965" s="3"/>
      <c r="D965" s="4"/>
      <c r="E965" s="3"/>
      <c r="F965" s="33"/>
      <c r="G965" s="33"/>
      <c r="H965" s="33"/>
      <c r="I965" s="3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2.75" customHeight="1" x14ac:dyDescent="0.2">
      <c r="A966" s="3"/>
      <c r="B966" s="3"/>
      <c r="C966" s="3"/>
      <c r="D966" s="4"/>
      <c r="E966" s="3"/>
      <c r="F966" s="33"/>
      <c r="G966" s="33"/>
      <c r="H966" s="33"/>
      <c r="I966" s="3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2.75" customHeight="1" x14ac:dyDescent="0.2">
      <c r="A967" s="3"/>
      <c r="B967" s="3"/>
      <c r="C967" s="3"/>
      <c r="D967" s="4"/>
      <c r="E967" s="3"/>
      <c r="F967" s="33"/>
      <c r="G967" s="33"/>
      <c r="H967" s="33"/>
      <c r="I967" s="3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2.75" customHeight="1" x14ac:dyDescent="0.2">
      <c r="A968" s="3"/>
      <c r="B968" s="3"/>
      <c r="C968" s="3"/>
      <c r="D968" s="4"/>
      <c r="E968" s="3"/>
      <c r="F968" s="33"/>
      <c r="G968" s="33"/>
      <c r="H968" s="33"/>
      <c r="I968" s="3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2.75" customHeight="1" x14ac:dyDescent="0.2">
      <c r="A969" s="3"/>
      <c r="B969" s="3"/>
      <c r="C969" s="3"/>
      <c r="D969" s="4"/>
      <c r="E969" s="3"/>
      <c r="F969" s="33"/>
      <c r="G969" s="33"/>
      <c r="H969" s="33"/>
      <c r="I969" s="3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2.75" customHeight="1" x14ac:dyDescent="0.2">
      <c r="A970" s="3"/>
      <c r="B970" s="3"/>
      <c r="C970" s="3"/>
      <c r="D970" s="4"/>
      <c r="E970" s="3"/>
      <c r="F970" s="33"/>
      <c r="G970" s="33"/>
      <c r="H970" s="33"/>
      <c r="I970" s="3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2.75" customHeight="1" x14ac:dyDescent="0.2">
      <c r="A971" s="3"/>
      <c r="B971" s="3"/>
      <c r="C971" s="3"/>
      <c r="D971" s="4"/>
      <c r="E971" s="3"/>
      <c r="F971" s="33"/>
      <c r="G971" s="33"/>
      <c r="H971" s="33"/>
      <c r="I971" s="3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2.75" customHeight="1" x14ac:dyDescent="0.2">
      <c r="A972" s="3"/>
      <c r="B972" s="3"/>
      <c r="C972" s="3"/>
      <c r="D972" s="4"/>
      <c r="E972" s="3"/>
      <c r="F972" s="33"/>
      <c r="G972" s="33"/>
      <c r="H972" s="33"/>
      <c r="I972" s="3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2.75" customHeight="1" x14ac:dyDescent="0.2">
      <c r="A973" s="3"/>
      <c r="B973" s="3"/>
      <c r="C973" s="3"/>
      <c r="D973" s="4"/>
      <c r="E973" s="3"/>
      <c r="F973" s="33"/>
      <c r="G973" s="33"/>
      <c r="H973" s="33"/>
      <c r="I973" s="3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2.75" customHeight="1" x14ac:dyDescent="0.2">
      <c r="A974" s="3"/>
      <c r="B974" s="3"/>
      <c r="C974" s="3"/>
      <c r="D974" s="4"/>
      <c r="E974" s="3"/>
      <c r="F974" s="33"/>
      <c r="G974" s="33"/>
      <c r="H974" s="33"/>
      <c r="I974" s="3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2.75" customHeight="1" x14ac:dyDescent="0.2">
      <c r="A975" s="3"/>
      <c r="B975" s="3"/>
      <c r="C975" s="3"/>
      <c r="D975" s="4"/>
      <c r="E975" s="3"/>
      <c r="F975" s="33"/>
      <c r="G975" s="33"/>
      <c r="H975" s="33"/>
      <c r="I975" s="3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2.75" customHeight="1" x14ac:dyDescent="0.2">
      <c r="A976" s="3"/>
      <c r="B976" s="3"/>
      <c r="C976" s="3"/>
      <c r="D976" s="4"/>
      <c r="E976" s="3"/>
      <c r="F976" s="33"/>
      <c r="G976" s="33"/>
      <c r="H976" s="33"/>
      <c r="I976" s="3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2.75" customHeight="1" x14ac:dyDescent="0.2">
      <c r="A977" s="3"/>
      <c r="B977" s="3"/>
      <c r="C977" s="3"/>
      <c r="D977" s="4"/>
      <c r="E977" s="3"/>
      <c r="F977" s="33"/>
      <c r="G977" s="33"/>
      <c r="H977" s="33"/>
      <c r="I977" s="3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2.75" customHeight="1" x14ac:dyDescent="0.2">
      <c r="A978" s="3"/>
      <c r="B978" s="3"/>
      <c r="C978" s="3"/>
      <c r="D978" s="4"/>
      <c r="E978" s="3"/>
      <c r="F978" s="33"/>
      <c r="G978" s="33"/>
      <c r="H978" s="33"/>
      <c r="I978" s="3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2.75" customHeight="1" x14ac:dyDescent="0.2">
      <c r="A979" s="3"/>
      <c r="B979" s="3"/>
      <c r="C979" s="3"/>
      <c r="D979" s="4"/>
      <c r="E979" s="3"/>
      <c r="F979" s="33"/>
      <c r="G979" s="33"/>
      <c r="H979" s="33"/>
      <c r="I979" s="3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2.75" customHeight="1" x14ac:dyDescent="0.2">
      <c r="A980" s="3"/>
      <c r="B980" s="3"/>
      <c r="C980" s="3"/>
      <c r="D980" s="4"/>
      <c r="E980" s="3"/>
      <c r="F980" s="33"/>
      <c r="G980" s="33"/>
      <c r="H980" s="33"/>
      <c r="I980" s="3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2.75" customHeight="1" x14ac:dyDescent="0.2">
      <c r="A981" s="3"/>
      <c r="B981" s="3"/>
      <c r="C981" s="3"/>
      <c r="D981" s="4"/>
      <c r="E981" s="3"/>
      <c r="F981" s="33"/>
      <c r="G981" s="33"/>
      <c r="H981" s="33"/>
      <c r="I981" s="3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2.75" customHeight="1" x14ac:dyDescent="0.2">
      <c r="A982" s="3"/>
      <c r="B982" s="3"/>
      <c r="C982" s="3"/>
      <c r="D982" s="4"/>
      <c r="E982" s="3"/>
      <c r="F982" s="33"/>
      <c r="G982" s="33"/>
      <c r="H982" s="33"/>
      <c r="I982" s="3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2.75" customHeight="1" x14ac:dyDescent="0.2">
      <c r="A983" s="3"/>
      <c r="B983" s="3"/>
      <c r="C983" s="3"/>
      <c r="D983" s="4"/>
      <c r="E983" s="3"/>
      <c r="F983" s="33"/>
      <c r="G983" s="33"/>
      <c r="H983" s="33"/>
      <c r="I983" s="3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2.75" customHeight="1" x14ac:dyDescent="0.2">
      <c r="A984" s="3"/>
      <c r="B984" s="3"/>
      <c r="C984" s="3"/>
      <c r="D984" s="4"/>
      <c r="E984" s="3"/>
      <c r="F984" s="33"/>
      <c r="G984" s="33"/>
      <c r="H984" s="33"/>
      <c r="I984" s="3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2.75" customHeight="1" x14ac:dyDescent="0.2">
      <c r="A985" s="3"/>
      <c r="B985" s="3"/>
      <c r="C985" s="3"/>
      <c r="D985" s="4"/>
      <c r="E985" s="3"/>
      <c r="F985" s="33"/>
      <c r="G985" s="33"/>
      <c r="H985" s="33"/>
      <c r="I985" s="3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2.75" customHeight="1" x14ac:dyDescent="0.2">
      <c r="A986" s="3"/>
      <c r="B986" s="3"/>
      <c r="C986" s="3"/>
      <c r="D986" s="4"/>
      <c r="E986" s="3"/>
      <c r="F986" s="33"/>
      <c r="G986" s="33"/>
      <c r="H986" s="33"/>
      <c r="I986" s="3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2.75" customHeight="1" x14ac:dyDescent="0.2">
      <c r="A987" s="3"/>
      <c r="B987" s="3"/>
      <c r="C987" s="3"/>
      <c r="D987" s="4"/>
      <c r="E987" s="3"/>
      <c r="F987" s="33"/>
      <c r="G987" s="33"/>
      <c r="H987" s="33"/>
      <c r="I987" s="3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2.75" customHeight="1" x14ac:dyDescent="0.2">
      <c r="A988" s="3"/>
      <c r="B988" s="3"/>
      <c r="C988" s="3"/>
      <c r="D988" s="4"/>
      <c r="E988" s="3"/>
      <c r="F988" s="33"/>
      <c r="G988" s="33"/>
      <c r="H988" s="33"/>
      <c r="I988" s="3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2.75" customHeight="1" x14ac:dyDescent="0.2">
      <c r="A989" s="3"/>
      <c r="B989" s="3"/>
      <c r="C989" s="3"/>
      <c r="D989" s="4"/>
      <c r="E989" s="3"/>
      <c r="F989" s="33"/>
      <c r="G989" s="33"/>
      <c r="H989" s="33"/>
      <c r="I989" s="3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2.75" customHeight="1" x14ac:dyDescent="0.2">
      <c r="A990" s="3"/>
      <c r="B990" s="3"/>
      <c r="C990" s="3"/>
      <c r="D990" s="4"/>
      <c r="E990" s="3"/>
      <c r="F990" s="33"/>
      <c r="G990" s="33"/>
      <c r="H990" s="33"/>
      <c r="I990" s="3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 ht="12.75" customHeight="1" x14ac:dyDescent="0.2">
      <c r="A991" s="3"/>
      <c r="B991" s="3"/>
      <c r="C991" s="3"/>
      <c r="D991" s="4"/>
      <c r="E991" s="3"/>
      <c r="F991" s="33"/>
      <c r="G991" s="33"/>
      <c r="H991" s="33"/>
      <c r="I991" s="3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 ht="12.75" customHeight="1" x14ac:dyDescent="0.2">
      <c r="A992" s="3"/>
      <c r="B992" s="3"/>
      <c r="C992" s="3"/>
      <c r="D992" s="4"/>
      <c r="E992" s="3"/>
      <c r="F992" s="33"/>
      <c r="G992" s="33"/>
      <c r="H992" s="33"/>
      <c r="I992" s="3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2.75" customHeight="1" x14ac:dyDescent="0.2">
      <c r="A993" s="3"/>
      <c r="B993" s="3"/>
      <c r="C993" s="3"/>
      <c r="D993" s="4"/>
      <c r="E993" s="3"/>
      <c r="F993" s="33"/>
      <c r="G993" s="33"/>
      <c r="H993" s="33"/>
      <c r="I993" s="3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 ht="12.75" customHeight="1" x14ac:dyDescent="0.2">
      <c r="A994" s="3"/>
      <c r="B994" s="3"/>
      <c r="C994" s="3"/>
      <c r="D994" s="4"/>
      <c r="E994" s="3"/>
      <c r="F994" s="33"/>
      <c r="G994" s="33"/>
      <c r="H994" s="33"/>
      <c r="I994" s="3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 ht="12.75" customHeight="1" x14ac:dyDescent="0.2">
      <c r="A995" s="3"/>
      <c r="B995" s="3"/>
      <c r="C995" s="3"/>
      <c r="D995" s="4"/>
      <c r="E995" s="3"/>
      <c r="F995" s="33"/>
      <c r="G995" s="33"/>
      <c r="H995" s="33"/>
      <c r="I995" s="3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</sheetData>
  <sheetProtection algorithmName="SHA-512" hashValue="yxLdDXikv4FdakXLKPYcwb3+zSllDVwCShHF2cz+FCRb5thADx9BJUElaRTwSbP8Zy0v6swibpFd6ktWe8gOYw==" saltValue="+InlO9YG9b5ESa4dmy1eHg==" spinCount="100000" sheet="1" objects="1" scenarios="1" formatCells="0" formatColumns="0" formatRows="0" selectLockedCells="1"/>
  <autoFilter ref="A14:I571" xr:uid="{00000000-0009-0000-0000-000000000000}"/>
  <customSheetViews>
    <customSheetView guid="{309DFEE5-7E3D-4535-B22E-0FCC4686606D}" filter="1" showAutoFilter="1">
      <pageMargins left="0.511811024" right="0.511811024" top="0.78740157499999996" bottom="0.78740157499999996" header="0.31496062000000002" footer="0.31496062000000002"/>
      <autoFilter ref="B1:J1" xr:uid="{D1568418-7AAA-4BB8-87EE-C5EFB4E82B84}"/>
    </customSheetView>
    <customSheetView guid="{51ADFC03-1D53-4AE2-909B-7D93A8DC249A}" filter="1" showAutoFilter="1">
      <pageMargins left="0.511811024" right="0.511811024" top="0.78740157499999996" bottom="0.78740157499999996" header="0.31496062000000002" footer="0.31496062000000002"/>
      <autoFilter ref="B1:K1" xr:uid="{6993EE7D-EA01-4039-AA4B-F545DA5DFE73}"/>
    </customSheetView>
  </customSheetViews>
  <mergeCells count="5">
    <mergeCell ref="F568:H568"/>
    <mergeCell ref="G564:H564"/>
    <mergeCell ref="C8:D8"/>
    <mergeCell ref="F10:G10"/>
    <mergeCell ref="G563:H563"/>
  </mergeCells>
  <phoneticPr fontId="22" type="noConversion"/>
  <printOptions horizontalCentered="1" verticalCentered="1"/>
  <pageMargins left="0.23622047244094491" right="0.23622047244094491" top="0.55118110236220474" bottom="0.55118110236220474" header="0.19685039370078741" footer="0.19685039370078741"/>
  <pageSetup paperSize="9" scale="76" fitToHeight="0" orientation="landscape" r:id="rId1"/>
  <rowBreaks count="14" manualBreakCount="14">
    <brk id="32" max="8" man="1"/>
    <brk id="63" max="8" man="1"/>
    <brk id="100" max="8" man="1"/>
    <brk id="145" max="8" man="1"/>
    <brk id="177" max="8" man="1"/>
    <brk id="219" max="8" man="1"/>
    <brk id="263" max="8" man="1"/>
    <brk id="295" max="8" man="1"/>
    <brk id="341" max="8" man="1"/>
    <brk id="383" max="8" man="1"/>
    <brk id="423" max="8" man="1"/>
    <brk id="461" max="8" man="1"/>
    <brk id="499" max="8" man="1"/>
    <brk id="542" max="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54"/>
  <sheetViews>
    <sheetView zoomScale="70" zoomScaleNormal="70" zoomScaleSheetLayoutView="55" workbookViewId="0">
      <selection activeCell="D4" sqref="D4"/>
    </sheetView>
  </sheetViews>
  <sheetFormatPr defaultColWidth="8.85546875" defaultRowHeight="12.75" x14ac:dyDescent="0.2"/>
  <cols>
    <col min="1" max="1" width="17.42578125" style="587" customWidth="1"/>
    <col min="2" max="2" width="16" style="587" customWidth="1"/>
    <col min="3" max="3" width="67.140625" style="587" customWidth="1"/>
    <col min="4" max="4" width="11.7109375" style="587" customWidth="1"/>
    <col min="5" max="5" width="15" style="587" customWidth="1"/>
    <col min="6" max="6" width="29.28515625" style="587" customWidth="1"/>
    <col min="7" max="7" width="32.140625" style="587" customWidth="1"/>
    <col min="8" max="8" width="13.140625" style="587" customWidth="1"/>
    <col min="9" max="9" width="33.42578125" style="587" customWidth="1"/>
    <col min="10" max="12" width="8.85546875" style="587"/>
    <col min="13" max="13" width="13.28515625" style="587" bestFit="1" customWidth="1"/>
    <col min="14" max="256" width="8.85546875" style="587"/>
    <col min="257" max="257" width="14" style="587" customWidth="1"/>
    <col min="258" max="258" width="12.42578125" style="587" customWidth="1"/>
    <col min="259" max="259" width="61" style="587" customWidth="1"/>
    <col min="260" max="260" width="11.7109375" style="587" customWidth="1"/>
    <col min="261" max="261" width="15" style="587" customWidth="1"/>
    <col min="262" max="262" width="16.42578125" style="587" customWidth="1"/>
    <col min="263" max="263" width="22.42578125" style="587" customWidth="1"/>
    <col min="264" max="264" width="13.140625" style="587" customWidth="1"/>
    <col min="265" max="265" width="33.42578125" style="587" customWidth="1"/>
    <col min="266" max="268" width="8.85546875" style="587"/>
    <col min="269" max="269" width="13.28515625" style="587" bestFit="1" customWidth="1"/>
    <col min="270" max="512" width="8.85546875" style="587"/>
    <col min="513" max="513" width="14" style="587" customWidth="1"/>
    <col min="514" max="514" width="12.42578125" style="587" customWidth="1"/>
    <col min="515" max="515" width="61" style="587" customWidth="1"/>
    <col min="516" max="516" width="11.7109375" style="587" customWidth="1"/>
    <col min="517" max="517" width="15" style="587" customWidth="1"/>
    <col min="518" max="518" width="16.42578125" style="587" customWidth="1"/>
    <col min="519" max="519" width="22.42578125" style="587" customWidth="1"/>
    <col min="520" max="520" width="13.140625" style="587" customWidth="1"/>
    <col min="521" max="521" width="33.42578125" style="587" customWidth="1"/>
    <col min="522" max="524" width="8.85546875" style="587"/>
    <col min="525" max="525" width="13.28515625" style="587" bestFit="1" customWidth="1"/>
    <col min="526" max="768" width="8.85546875" style="587"/>
    <col min="769" max="769" width="14" style="587" customWidth="1"/>
    <col min="770" max="770" width="12.42578125" style="587" customWidth="1"/>
    <col min="771" max="771" width="61" style="587" customWidth="1"/>
    <col min="772" max="772" width="11.7109375" style="587" customWidth="1"/>
    <col min="773" max="773" width="15" style="587" customWidth="1"/>
    <col min="774" max="774" width="16.42578125" style="587" customWidth="1"/>
    <col min="775" max="775" width="22.42578125" style="587" customWidth="1"/>
    <col min="776" max="776" width="13.140625" style="587" customWidth="1"/>
    <col min="777" max="777" width="33.42578125" style="587" customWidth="1"/>
    <col min="778" max="780" width="8.85546875" style="587"/>
    <col min="781" max="781" width="13.28515625" style="587" bestFit="1" customWidth="1"/>
    <col min="782" max="1024" width="8.85546875" style="587"/>
    <col min="1025" max="1025" width="14" style="587" customWidth="1"/>
    <col min="1026" max="1026" width="12.42578125" style="587" customWidth="1"/>
    <col min="1027" max="1027" width="61" style="587" customWidth="1"/>
    <col min="1028" max="1028" width="11.7109375" style="587" customWidth="1"/>
    <col min="1029" max="1029" width="15" style="587" customWidth="1"/>
    <col min="1030" max="1030" width="16.42578125" style="587" customWidth="1"/>
    <col min="1031" max="1031" width="22.42578125" style="587" customWidth="1"/>
    <col min="1032" max="1032" width="13.140625" style="587" customWidth="1"/>
    <col min="1033" max="1033" width="33.42578125" style="587" customWidth="1"/>
    <col min="1034" max="1036" width="8.85546875" style="587"/>
    <col min="1037" max="1037" width="13.28515625" style="587" bestFit="1" customWidth="1"/>
    <col min="1038" max="1280" width="8.85546875" style="587"/>
    <col min="1281" max="1281" width="14" style="587" customWidth="1"/>
    <col min="1282" max="1282" width="12.42578125" style="587" customWidth="1"/>
    <col min="1283" max="1283" width="61" style="587" customWidth="1"/>
    <col min="1284" max="1284" width="11.7109375" style="587" customWidth="1"/>
    <col min="1285" max="1285" width="15" style="587" customWidth="1"/>
    <col min="1286" max="1286" width="16.42578125" style="587" customWidth="1"/>
    <col min="1287" max="1287" width="22.42578125" style="587" customWidth="1"/>
    <col min="1288" max="1288" width="13.140625" style="587" customWidth="1"/>
    <col min="1289" max="1289" width="33.42578125" style="587" customWidth="1"/>
    <col min="1290" max="1292" width="8.85546875" style="587"/>
    <col min="1293" max="1293" width="13.28515625" style="587" bestFit="1" customWidth="1"/>
    <col min="1294" max="1536" width="8.85546875" style="587"/>
    <col min="1537" max="1537" width="14" style="587" customWidth="1"/>
    <col min="1538" max="1538" width="12.42578125" style="587" customWidth="1"/>
    <col min="1539" max="1539" width="61" style="587" customWidth="1"/>
    <col min="1540" max="1540" width="11.7109375" style="587" customWidth="1"/>
    <col min="1541" max="1541" width="15" style="587" customWidth="1"/>
    <col min="1542" max="1542" width="16.42578125" style="587" customWidth="1"/>
    <col min="1543" max="1543" width="22.42578125" style="587" customWidth="1"/>
    <col min="1544" max="1544" width="13.140625" style="587" customWidth="1"/>
    <col min="1545" max="1545" width="33.42578125" style="587" customWidth="1"/>
    <col min="1546" max="1548" width="8.85546875" style="587"/>
    <col min="1549" max="1549" width="13.28515625" style="587" bestFit="1" customWidth="1"/>
    <col min="1550" max="1792" width="8.85546875" style="587"/>
    <col min="1793" max="1793" width="14" style="587" customWidth="1"/>
    <col min="1794" max="1794" width="12.42578125" style="587" customWidth="1"/>
    <col min="1795" max="1795" width="61" style="587" customWidth="1"/>
    <col min="1796" max="1796" width="11.7109375" style="587" customWidth="1"/>
    <col min="1797" max="1797" width="15" style="587" customWidth="1"/>
    <col min="1798" max="1798" width="16.42578125" style="587" customWidth="1"/>
    <col min="1799" max="1799" width="22.42578125" style="587" customWidth="1"/>
    <col min="1800" max="1800" width="13.140625" style="587" customWidth="1"/>
    <col min="1801" max="1801" width="33.42578125" style="587" customWidth="1"/>
    <col min="1802" max="1804" width="8.85546875" style="587"/>
    <col min="1805" max="1805" width="13.28515625" style="587" bestFit="1" customWidth="1"/>
    <col min="1806" max="2048" width="8.85546875" style="587"/>
    <col min="2049" max="2049" width="14" style="587" customWidth="1"/>
    <col min="2050" max="2050" width="12.42578125" style="587" customWidth="1"/>
    <col min="2051" max="2051" width="61" style="587" customWidth="1"/>
    <col min="2052" max="2052" width="11.7109375" style="587" customWidth="1"/>
    <col min="2053" max="2053" width="15" style="587" customWidth="1"/>
    <col min="2054" max="2054" width="16.42578125" style="587" customWidth="1"/>
    <col min="2055" max="2055" width="22.42578125" style="587" customWidth="1"/>
    <col min="2056" max="2056" width="13.140625" style="587" customWidth="1"/>
    <col min="2057" max="2057" width="33.42578125" style="587" customWidth="1"/>
    <col min="2058" max="2060" width="8.85546875" style="587"/>
    <col min="2061" max="2061" width="13.28515625" style="587" bestFit="1" customWidth="1"/>
    <col min="2062" max="2304" width="8.85546875" style="587"/>
    <col min="2305" max="2305" width="14" style="587" customWidth="1"/>
    <col min="2306" max="2306" width="12.42578125" style="587" customWidth="1"/>
    <col min="2307" max="2307" width="61" style="587" customWidth="1"/>
    <col min="2308" max="2308" width="11.7109375" style="587" customWidth="1"/>
    <col min="2309" max="2309" width="15" style="587" customWidth="1"/>
    <col min="2310" max="2310" width="16.42578125" style="587" customWidth="1"/>
    <col min="2311" max="2311" width="22.42578125" style="587" customWidth="1"/>
    <col min="2312" max="2312" width="13.140625" style="587" customWidth="1"/>
    <col min="2313" max="2313" width="33.42578125" style="587" customWidth="1"/>
    <col min="2314" max="2316" width="8.85546875" style="587"/>
    <col min="2317" max="2317" width="13.28515625" style="587" bestFit="1" customWidth="1"/>
    <col min="2318" max="2560" width="8.85546875" style="587"/>
    <col min="2561" max="2561" width="14" style="587" customWidth="1"/>
    <col min="2562" max="2562" width="12.42578125" style="587" customWidth="1"/>
    <col min="2563" max="2563" width="61" style="587" customWidth="1"/>
    <col min="2564" max="2564" width="11.7109375" style="587" customWidth="1"/>
    <col min="2565" max="2565" width="15" style="587" customWidth="1"/>
    <col min="2566" max="2566" width="16.42578125" style="587" customWidth="1"/>
    <col min="2567" max="2567" width="22.42578125" style="587" customWidth="1"/>
    <col min="2568" max="2568" width="13.140625" style="587" customWidth="1"/>
    <col min="2569" max="2569" width="33.42578125" style="587" customWidth="1"/>
    <col min="2570" max="2572" width="8.85546875" style="587"/>
    <col min="2573" max="2573" width="13.28515625" style="587" bestFit="1" customWidth="1"/>
    <col min="2574" max="2816" width="8.85546875" style="587"/>
    <col min="2817" max="2817" width="14" style="587" customWidth="1"/>
    <col min="2818" max="2818" width="12.42578125" style="587" customWidth="1"/>
    <col min="2819" max="2819" width="61" style="587" customWidth="1"/>
    <col min="2820" max="2820" width="11.7109375" style="587" customWidth="1"/>
    <col min="2821" max="2821" width="15" style="587" customWidth="1"/>
    <col min="2822" max="2822" width="16.42578125" style="587" customWidth="1"/>
    <col min="2823" max="2823" width="22.42578125" style="587" customWidth="1"/>
    <col min="2824" max="2824" width="13.140625" style="587" customWidth="1"/>
    <col min="2825" max="2825" width="33.42578125" style="587" customWidth="1"/>
    <col min="2826" max="2828" width="8.85546875" style="587"/>
    <col min="2829" max="2829" width="13.28515625" style="587" bestFit="1" customWidth="1"/>
    <col min="2830" max="3072" width="8.85546875" style="587"/>
    <col min="3073" max="3073" width="14" style="587" customWidth="1"/>
    <col min="3074" max="3074" width="12.42578125" style="587" customWidth="1"/>
    <col min="3075" max="3075" width="61" style="587" customWidth="1"/>
    <col min="3076" max="3076" width="11.7109375" style="587" customWidth="1"/>
    <col min="3077" max="3077" width="15" style="587" customWidth="1"/>
    <col min="3078" max="3078" width="16.42578125" style="587" customWidth="1"/>
    <col min="3079" max="3079" width="22.42578125" style="587" customWidth="1"/>
    <col min="3080" max="3080" width="13.140625" style="587" customWidth="1"/>
    <col min="3081" max="3081" width="33.42578125" style="587" customWidth="1"/>
    <col min="3082" max="3084" width="8.85546875" style="587"/>
    <col min="3085" max="3085" width="13.28515625" style="587" bestFit="1" customWidth="1"/>
    <col min="3086" max="3328" width="8.85546875" style="587"/>
    <col min="3329" max="3329" width="14" style="587" customWidth="1"/>
    <col min="3330" max="3330" width="12.42578125" style="587" customWidth="1"/>
    <col min="3331" max="3331" width="61" style="587" customWidth="1"/>
    <col min="3332" max="3332" width="11.7109375" style="587" customWidth="1"/>
    <col min="3333" max="3333" width="15" style="587" customWidth="1"/>
    <col min="3334" max="3334" width="16.42578125" style="587" customWidth="1"/>
    <col min="3335" max="3335" width="22.42578125" style="587" customWidth="1"/>
    <col min="3336" max="3336" width="13.140625" style="587" customWidth="1"/>
    <col min="3337" max="3337" width="33.42578125" style="587" customWidth="1"/>
    <col min="3338" max="3340" width="8.85546875" style="587"/>
    <col min="3341" max="3341" width="13.28515625" style="587" bestFit="1" customWidth="1"/>
    <col min="3342" max="3584" width="8.85546875" style="587"/>
    <col min="3585" max="3585" width="14" style="587" customWidth="1"/>
    <col min="3586" max="3586" width="12.42578125" style="587" customWidth="1"/>
    <col min="3587" max="3587" width="61" style="587" customWidth="1"/>
    <col min="3588" max="3588" width="11.7109375" style="587" customWidth="1"/>
    <col min="3589" max="3589" width="15" style="587" customWidth="1"/>
    <col min="3590" max="3590" width="16.42578125" style="587" customWidth="1"/>
    <col min="3591" max="3591" width="22.42578125" style="587" customWidth="1"/>
    <col min="3592" max="3592" width="13.140625" style="587" customWidth="1"/>
    <col min="3593" max="3593" width="33.42578125" style="587" customWidth="1"/>
    <col min="3594" max="3596" width="8.85546875" style="587"/>
    <col min="3597" max="3597" width="13.28515625" style="587" bestFit="1" customWidth="1"/>
    <col min="3598" max="3840" width="8.85546875" style="587"/>
    <col min="3841" max="3841" width="14" style="587" customWidth="1"/>
    <col min="3842" max="3842" width="12.42578125" style="587" customWidth="1"/>
    <col min="3843" max="3843" width="61" style="587" customWidth="1"/>
    <col min="3844" max="3844" width="11.7109375" style="587" customWidth="1"/>
    <col min="3845" max="3845" width="15" style="587" customWidth="1"/>
    <col min="3846" max="3846" width="16.42578125" style="587" customWidth="1"/>
    <col min="3847" max="3847" width="22.42578125" style="587" customWidth="1"/>
    <col min="3848" max="3848" width="13.140625" style="587" customWidth="1"/>
    <col min="3849" max="3849" width="33.42578125" style="587" customWidth="1"/>
    <col min="3850" max="3852" width="8.85546875" style="587"/>
    <col min="3853" max="3853" width="13.28515625" style="587" bestFit="1" customWidth="1"/>
    <col min="3854" max="4096" width="8.85546875" style="587"/>
    <col min="4097" max="4097" width="14" style="587" customWidth="1"/>
    <col min="4098" max="4098" width="12.42578125" style="587" customWidth="1"/>
    <col min="4099" max="4099" width="61" style="587" customWidth="1"/>
    <col min="4100" max="4100" width="11.7109375" style="587" customWidth="1"/>
    <col min="4101" max="4101" width="15" style="587" customWidth="1"/>
    <col min="4102" max="4102" width="16.42578125" style="587" customWidth="1"/>
    <col min="4103" max="4103" width="22.42578125" style="587" customWidth="1"/>
    <col min="4104" max="4104" width="13.140625" style="587" customWidth="1"/>
    <col min="4105" max="4105" width="33.42578125" style="587" customWidth="1"/>
    <col min="4106" max="4108" width="8.85546875" style="587"/>
    <col min="4109" max="4109" width="13.28515625" style="587" bestFit="1" customWidth="1"/>
    <col min="4110" max="4352" width="8.85546875" style="587"/>
    <col min="4353" max="4353" width="14" style="587" customWidth="1"/>
    <col min="4354" max="4354" width="12.42578125" style="587" customWidth="1"/>
    <col min="4355" max="4355" width="61" style="587" customWidth="1"/>
    <col min="4356" max="4356" width="11.7109375" style="587" customWidth="1"/>
    <col min="4357" max="4357" width="15" style="587" customWidth="1"/>
    <col min="4358" max="4358" width="16.42578125" style="587" customWidth="1"/>
    <col min="4359" max="4359" width="22.42578125" style="587" customWidth="1"/>
    <col min="4360" max="4360" width="13.140625" style="587" customWidth="1"/>
    <col min="4361" max="4361" width="33.42578125" style="587" customWidth="1"/>
    <col min="4362" max="4364" width="8.85546875" style="587"/>
    <col min="4365" max="4365" width="13.28515625" style="587" bestFit="1" customWidth="1"/>
    <col min="4366" max="4608" width="8.85546875" style="587"/>
    <col min="4609" max="4609" width="14" style="587" customWidth="1"/>
    <col min="4610" max="4610" width="12.42578125" style="587" customWidth="1"/>
    <col min="4611" max="4611" width="61" style="587" customWidth="1"/>
    <col min="4612" max="4612" width="11.7109375" style="587" customWidth="1"/>
    <col min="4613" max="4613" width="15" style="587" customWidth="1"/>
    <col min="4614" max="4614" width="16.42578125" style="587" customWidth="1"/>
    <col min="4615" max="4615" width="22.42578125" style="587" customWidth="1"/>
    <col min="4616" max="4616" width="13.140625" style="587" customWidth="1"/>
    <col min="4617" max="4617" width="33.42578125" style="587" customWidth="1"/>
    <col min="4618" max="4620" width="8.85546875" style="587"/>
    <col min="4621" max="4621" width="13.28515625" style="587" bestFit="1" customWidth="1"/>
    <col min="4622" max="4864" width="8.85546875" style="587"/>
    <col min="4865" max="4865" width="14" style="587" customWidth="1"/>
    <col min="4866" max="4866" width="12.42578125" style="587" customWidth="1"/>
    <col min="4867" max="4867" width="61" style="587" customWidth="1"/>
    <col min="4868" max="4868" width="11.7109375" style="587" customWidth="1"/>
    <col min="4869" max="4869" width="15" style="587" customWidth="1"/>
    <col min="4870" max="4870" width="16.42578125" style="587" customWidth="1"/>
    <col min="4871" max="4871" width="22.42578125" style="587" customWidth="1"/>
    <col min="4872" max="4872" width="13.140625" style="587" customWidth="1"/>
    <col min="4873" max="4873" width="33.42578125" style="587" customWidth="1"/>
    <col min="4874" max="4876" width="8.85546875" style="587"/>
    <col min="4877" max="4877" width="13.28515625" style="587" bestFit="1" customWidth="1"/>
    <col min="4878" max="5120" width="8.85546875" style="587"/>
    <col min="5121" max="5121" width="14" style="587" customWidth="1"/>
    <col min="5122" max="5122" width="12.42578125" style="587" customWidth="1"/>
    <col min="5123" max="5123" width="61" style="587" customWidth="1"/>
    <col min="5124" max="5124" width="11.7109375" style="587" customWidth="1"/>
    <col min="5125" max="5125" width="15" style="587" customWidth="1"/>
    <col min="5126" max="5126" width="16.42578125" style="587" customWidth="1"/>
    <col min="5127" max="5127" width="22.42578125" style="587" customWidth="1"/>
    <col min="5128" max="5128" width="13.140625" style="587" customWidth="1"/>
    <col min="5129" max="5129" width="33.42578125" style="587" customWidth="1"/>
    <col min="5130" max="5132" width="8.85546875" style="587"/>
    <col min="5133" max="5133" width="13.28515625" style="587" bestFit="1" customWidth="1"/>
    <col min="5134" max="5376" width="8.85546875" style="587"/>
    <col min="5377" max="5377" width="14" style="587" customWidth="1"/>
    <col min="5378" max="5378" width="12.42578125" style="587" customWidth="1"/>
    <col min="5379" max="5379" width="61" style="587" customWidth="1"/>
    <col min="5380" max="5380" width="11.7109375" style="587" customWidth="1"/>
    <col min="5381" max="5381" width="15" style="587" customWidth="1"/>
    <col min="5382" max="5382" width="16.42578125" style="587" customWidth="1"/>
    <col min="5383" max="5383" width="22.42578125" style="587" customWidth="1"/>
    <col min="5384" max="5384" width="13.140625" style="587" customWidth="1"/>
    <col min="5385" max="5385" width="33.42578125" style="587" customWidth="1"/>
    <col min="5386" max="5388" width="8.85546875" style="587"/>
    <col min="5389" max="5389" width="13.28515625" style="587" bestFit="1" customWidth="1"/>
    <col min="5390" max="5632" width="8.85546875" style="587"/>
    <col min="5633" max="5633" width="14" style="587" customWidth="1"/>
    <col min="5634" max="5634" width="12.42578125" style="587" customWidth="1"/>
    <col min="5635" max="5635" width="61" style="587" customWidth="1"/>
    <col min="5636" max="5636" width="11.7109375" style="587" customWidth="1"/>
    <col min="5637" max="5637" width="15" style="587" customWidth="1"/>
    <col min="5638" max="5638" width="16.42578125" style="587" customWidth="1"/>
    <col min="5639" max="5639" width="22.42578125" style="587" customWidth="1"/>
    <col min="5640" max="5640" width="13.140625" style="587" customWidth="1"/>
    <col min="5641" max="5641" width="33.42578125" style="587" customWidth="1"/>
    <col min="5642" max="5644" width="8.85546875" style="587"/>
    <col min="5645" max="5645" width="13.28515625" style="587" bestFit="1" customWidth="1"/>
    <col min="5646" max="5888" width="8.85546875" style="587"/>
    <col min="5889" max="5889" width="14" style="587" customWidth="1"/>
    <col min="5890" max="5890" width="12.42578125" style="587" customWidth="1"/>
    <col min="5891" max="5891" width="61" style="587" customWidth="1"/>
    <col min="5892" max="5892" width="11.7109375" style="587" customWidth="1"/>
    <col min="5893" max="5893" width="15" style="587" customWidth="1"/>
    <col min="5894" max="5894" width="16.42578125" style="587" customWidth="1"/>
    <col min="5895" max="5895" width="22.42578125" style="587" customWidth="1"/>
    <col min="5896" max="5896" width="13.140625" style="587" customWidth="1"/>
    <col min="5897" max="5897" width="33.42578125" style="587" customWidth="1"/>
    <col min="5898" max="5900" width="8.85546875" style="587"/>
    <col min="5901" max="5901" width="13.28515625" style="587" bestFit="1" customWidth="1"/>
    <col min="5902" max="6144" width="8.85546875" style="587"/>
    <col min="6145" max="6145" width="14" style="587" customWidth="1"/>
    <col min="6146" max="6146" width="12.42578125" style="587" customWidth="1"/>
    <col min="6147" max="6147" width="61" style="587" customWidth="1"/>
    <col min="6148" max="6148" width="11.7109375" style="587" customWidth="1"/>
    <col min="6149" max="6149" width="15" style="587" customWidth="1"/>
    <col min="6150" max="6150" width="16.42578125" style="587" customWidth="1"/>
    <col min="6151" max="6151" width="22.42578125" style="587" customWidth="1"/>
    <col min="6152" max="6152" width="13.140625" style="587" customWidth="1"/>
    <col min="6153" max="6153" width="33.42578125" style="587" customWidth="1"/>
    <col min="6154" max="6156" width="8.85546875" style="587"/>
    <col min="6157" max="6157" width="13.28515625" style="587" bestFit="1" customWidth="1"/>
    <col min="6158" max="6400" width="8.85546875" style="587"/>
    <col min="6401" max="6401" width="14" style="587" customWidth="1"/>
    <col min="6402" max="6402" width="12.42578125" style="587" customWidth="1"/>
    <col min="6403" max="6403" width="61" style="587" customWidth="1"/>
    <col min="6404" max="6404" width="11.7109375" style="587" customWidth="1"/>
    <col min="6405" max="6405" width="15" style="587" customWidth="1"/>
    <col min="6406" max="6406" width="16.42578125" style="587" customWidth="1"/>
    <col min="6407" max="6407" width="22.42578125" style="587" customWidth="1"/>
    <col min="6408" max="6408" width="13.140625" style="587" customWidth="1"/>
    <col min="6409" max="6409" width="33.42578125" style="587" customWidth="1"/>
    <col min="6410" max="6412" width="8.85546875" style="587"/>
    <col min="6413" max="6413" width="13.28515625" style="587" bestFit="1" customWidth="1"/>
    <col min="6414" max="6656" width="8.85546875" style="587"/>
    <col min="6657" max="6657" width="14" style="587" customWidth="1"/>
    <col min="6658" max="6658" width="12.42578125" style="587" customWidth="1"/>
    <col min="6659" max="6659" width="61" style="587" customWidth="1"/>
    <col min="6660" max="6660" width="11.7109375" style="587" customWidth="1"/>
    <col min="6661" max="6661" width="15" style="587" customWidth="1"/>
    <col min="6662" max="6662" width="16.42578125" style="587" customWidth="1"/>
    <col min="6663" max="6663" width="22.42578125" style="587" customWidth="1"/>
    <col min="6664" max="6664" width="13.140625" style="587" customWidth="1"/>
    <col min="6665" max="6665" width="33.42578125" style="587" customWidth="1"/>
    <col min="6666" max="6668" width="8.85546875" style="587"/>
    <col min="6669" max="6669" width="13.28515625" style="587" bestFit="1" customWidth="1"/>
    <col min="6670" max="6912" width="8.85546875" style="587"/>
    <col min="6913" max="6913" width="14" style="587" customWidth="1"/>
    <col min="6914" max="6914" width="12.42578125" style="587" customWidth="1"/>
    <col min="6915" max="6915" width="61" style="587" customWidth="1"/>
    <col min="6916" max="6916" width="11.7109375" style="587" customWidth="1"/>
    <col min="6917" max="6917" width="15" style="587" customWidth="1"/>
    <col min="6918" max="6918" width="16.42578125" style="587" customWidth="1"/>
    <col min="6919" max="6919" width="22.42578125" style="587" customWidth="1"/>
    <col min="6920" max="6920" width="13.140625" style="587" customWidth="1"/>
    <col min="6921" max="6921" width="33.42578125" style="587" customWidth="1"/>
    <col min="6922" max="6924" width="8.85546875" style="587"/>
    <col min="6925" max="6925" width="13.28515625" style="587" bestFit="1" customWidth="1"/>
    <col min="6926" max="7168" width="8.85546875" style="587"/>
    <col min="7169" max="7169" width="14" style="587" customWidth="1"/>
    <col min="7170" max="7170" width="12.42578125" style="587" customWidth="1"/>
    <col min="7171" max="7171" width="61" style="587" customWidth="1"/>
    <col min="7172" max="7172" width="11.7109375" style="587" customWidth="1"/>
    <col min="7173" max="7173" width="15" style="587" customWidth="1"/>
    <col min="7174" max="7174" width="16.42578125" style="587" customWidth="1"/>
    <col min="7175" max="7175" width="22.42578125" style="587" customWidth="1"/>
    <col min="7176" max="7176" width="13.140625" style="587" customWidth="1"/>
    <col min="7177" max="7177" width="33.42578125" style="587" customWidth="1"/>
    <col min="7178" max="7180" width="8.85546875" style="587"/>
    <col min="7181" max="7181" width="13.28515625" style="587" bestFit="1" customWidth="1"/>
    <col min="7182" max="7424" width="8.85546875" style="587"/>
    <col min="7425" max="7425" width="14" style="587" customWidth="1"/>
    <col min="7426" max="7426" width="12.42578125" style="587" customWidth="1"/>
    <col min="7427" max="7427" width="61" style="587" customWidth="1"/>
    <col min="7428" max="7428" width="11.7109375" style="587" customWidth="1"/>
    <col min="7429" max="7429" width="15" style="587" customWidth="1"/>
    <col min="7430" max="7430" width="16.42578125" style="587" customWidth="1"/>
    <col min="7431" max="7431" width="22.42578125" style="587" customWidth="1"/>
    <col min="7432" max="7432" width="13.140625" style="587" customWidth="1"/>
    <col min="7433" max="7433" width="33.42578125" style="587" customWidth="1"/>
    <col min="7434" max="7436" width="8.85546875" style="587"/>
    <col min="7437" max="7437" width="13.28515625" style="587" bestFit="1" customWidth="1"/>
    <col min="7438" max="7680" width="8.85546875" style="587"/>
    <col min="7681" max="7681" width="14" style="587" customWidth="1"/>
    <col min="7682" max="7682" width="12.42578125" style="587" customWidth="1"/>
    <col min="7683" max="7683" width="61" style="587" customWidth="1"/>
    <col min="7684" max="7684" width="11.7109375" style="587" customWidth="1"/>
    <col min="7685" max="7685" width="15" style="587" customWidth="1"/>
    <col min="7686" max="7686" width="16.42578125" style="587" customWidth="1"/>
    <col min="7687" max="7687" width="22.42578125" style="587" customWidth="1"/>
    <col min="7688" max="7688" width="13.140625" style="587" customWidth="1"/>
    <col min="7689" max="7689" width="33.42578125" style="587" customWidth="1"/>
    <col min="7690" max="7692" width="8.85546875" style="587"/>
    <col min="7693" max="7693" width="13.28515625" style="587" bestFit="1" customWidth="1"/>
    <col min="7694" max="7936" width="8.85546875" style="587"/>
    <col min="7937" max="7937" width="14" style="587" customWidth="1"/>
    <col min="7938" max="7938" width="12.42578125" style="587" customWidth="1"/>
    <col min="7939" max="7939" width="61" style="587" customWidth="1"/>
    <col min="7940" max="7940" width="11.7109375" style="587" customWidth="1"/>
    <col min="7941" max="7941" width="15" style="587" customWidth="1"/>
    <col min="7942" max="7942" width="16.42578125" style="587" customWidth="1"/>
    <col min="7943" max="7943" width="22.42578125" style="587" customWidth="1"/>
    <col min="7944" max="7944" width="13.140625" style="587" customWidth="1"/>
    <col min="7945" max="7945" width="33.42578125" style="587" customWidth="1"/>
    <col min="7946" max="7948" width="8.85546875" style="587"/>
    <col min="7949" max="7949" width="13.28515625" style="587" bestFit="1" customWidth="1"/>
    <col min="7950" max="8192" width="8.85546875" style="587"/>
    <col min="8193" max="8193" width="14" style="587" customWidth="1"/>
    <col min="8194" max="8194" width="12.42578125" style="587" customWidth="1"/>
    <col min="8195" max="8195" width="61" style="587" customWidth="1"/>
    <col min="8196" max="8196" width="11.7109375" style="587" customWidth="1"/>
    <col min="8197" max="8197" width="15" style="587" customWidth="1"/>
    <col min="8198" max="8198" width="16.42578125" style="587" customWidth="1"/>
    <col min="8199" max="8199" width="22.42578125" style="587" customWidth="1"/>
    <col min="8200" max="8200" width="13.140625" style="587" customWidth="1"/>
    <col min="8201" max="8201" width="33.42578125" style="587" customWidth="1"/>
    <col min="8202" max="8204" width="8.85546875" style="587"/>
    <col min="8205" max="8205" width="13.28515625" style="587" bestFit="1" customWidth="1"/>
    <col min="8206" max="8448" width="8.85546875" style="587"/>
    <col min="8449" max="8449" width="14" style="587" customWidth="1"/>
    <col min="8450" max="8450" width="12.42578125" style="587" customWidth="1"/>
    <col min="8451" max="8451" width="61" style="587" customWidth="1"/>
    <col min="8452" max="8452" width="11.7109375" style="587" customWidth="1"/>
    <col min="8453" max="8453" width="15" style="587" customWidth="1"/>
    <col min="8454" max="8454" width="16.42578125" style="587" customWidth="1"/>
    <col min="8455" max="8455" width="22.42578125" style="587" customWidth="1"/>
    <col min="8456" max="8456" width="13.140625" style="587" customWidth="1"/>
    <col min="8457" max="8457" width="33.42578125" style="587" customWidth="1"/>
    <col min="8458" max="8460" width="8.85546875" style="587"/>
    <col min="8461" max="8461" width="13.28515625" style="587" bestFit="1" customWidth="1"/>
    <col min="8462" max="8704" width="8.85546875" style="587"/>
    <col min="8705" max="8705" width="14" style="587" customWidth="1"/>
    <col min="8706" max="8706" width="12.42578125" style="587" customWidth="1"/>
    <col min="8707" max="8707" width="61" style="587" customWidth="1"/>
    <col min="8708" max="8708" width="11.7109375" style="587" customWidth="1"/>
    <col min="8709" max="8709" width="15" style="587" customWidth="1"/>
    <col min="8710" max="8710" width="16.42578125" style="587" customWidth="1"/>
    <col min="8711" max="8711" width="22.42578125" style="587" customWidth="1"/>
    <col min="8712" max="8712" width="13.140625" style="587" customWidth="1"/>
    <col min="8713" max="8713" width="33.42578125" style="587" customWidth="1"/>
    <col min="8714" max="8716" width="8.85546875" style="587"/>
    <col min="8717" max="8717" width="13.28515625" style="587" bestFit="1" customWidth="1"/>
    <col min="8718" max="8960" width="8.85546875" style="587"/>
    <col min="8961" max="8961" width="14" style="587" customWidth="1"/>
    <col min="8962" max="8962" width="12.42578125" style="587" customWidth="1"/>
    <col min="8963" max="8963" width="61" style="587" customWidth="1"/>
    <col min="8964" max="8964" width="11.7109375" style="587" customWidth="1"/>
    <col min="8965" max="8965" width="15" style="587" customWidth="1"/>
    <col min="8966" max="8966" width="16.42578125" style="587" customWidth="1"/>
    <col min="8967" max="8967" width="22.42578125" style="587" customWidth="1"/>
    <col min="8968" max="8968" width="13.140625" style="587" customWidth="1"/>
    <col min="8969" max="8969" width="33.42578125" style="587" customWidth="1"/>
    <col min="8970" max="8972" width="8.85546875" style="587"/>
    <col min="8973" max="8973" width="13.28515625" style="587" bestFit="1" customWidth="1"/>
    <col min="8974" max="9216" width="8.85546875" style="587"/>
    <col min="9217" max="9217" width="14" style="587" customWidth="1"/>
    <col min="9218" max="9218" width="12.42578125" style="587" customWidth="1"/>
    <col min="9219" max="9219" width="61" style="587" customWidth="1"/>
    <col min="9220" max="9220" width="11.7109375" style="587" customWidth="1"/>
    <col min="9221" max="9221" width="15" style="587" customWidth="1"/>
    <col min="9222" max="9222" width="16.42578125" style="587" customWidth="1"/>
    <col min="9223" max="9223" width="22.42578125" style="587" customWidth="1"/>
    <col min="9224" max="9224" width="13.140625" style="587" customWidth="1"/>
    <col min="9225" max="9225" width="33.42578125" style="587" customWidth="1"/>
    <col min="9226" max="9228" width="8.85546875" style="587"/>
    <col min="9229" max="9229" width="13.28515625" style="587" bestFit="1" customWidth="1"/>
    <col min="9230" max="9472" width="8.85546875" style="587"/>
    <col min="9473" max="9473" width="14" style="587" customWidth="1"/>
    <col min="9474" max="9474" width="12.42578125" style="587" customWidth="1"/>
    <col min="9475" max="9475" width="61" style="587" customWidth="1"/>
    <col min="9476" max="9476" width="11.7109375" style="587" customWidth="1"/>
    <col min="9477" max="9477" width="15" style="587" customWidth="1"/>
    <col min="9478" max="9478" width="16.42578125" style="587" customWidth="1"/>
    <col min="9479" max="9479" width="22.42578125" style="587" customWidth="1"/>
    <col min="9480" max="9480" width="13.140625" style="587" customWidth="1"/>
    <col min="9481" max="9481" width="33.42578125" style="587" customWidth="1"/>
    <col min="9482" max="9484" width="8.85546875" style="587"/>
    <col min="9485" max="9485" width="13.28515625" style="587" bestFit="1" customWidth="1"/>
    <col min="9486" max="9728" width="8.85546875" style="587"/>
    <col min="9729" max="9729" width="14" style="587" customWidth="1"/>
    <col min="9730" max="9730" width="12.42578125" style="587" customWidth="1"/>
    <col min="9731" max="9731" width="61" style="587" customWidth="1"/>
    <col min="9732" max="9732" width="11.7109375" style="587" customWidth="1"/>
    <col min="9733" max="9733" width="15" style="587" customWidth="1"/>
    <col min="9734" max="9734" width="16.42578125" style="587" customWidth="1"/>
    <col min="9735" max="9735" width="22.42578125" style="587" customWidth="1"/>
    <col min="9736" max="9736" width="13.140625" style="587" customWidth="1"/>
    <col min="9737" max="9737" width="33.42578125" style="587" customWidth="1"/>
    <col min="9738" max="9740" width="8.85546875" style="587"/>
    <col min="9741" max="9741" width="13.28515625" style="587" bestFit="1" customWidth="1"/>
    <col min="9742" max="9984" width="8.85546875" style="587"/>
    <col min="9985" max="9985" width="14" style="587" customWidth="1"/>
    <col min="9986" max="9986" width="12.42578125" style="587" customWidth="1"/>
    <col min="9987" max="9987" width="61" style="587" customWidth="1"/>
    <col min="9988" max="9988" width="11.7109375" style="587" customWidth="1"/>
    <col min="9989" max="9989" width="15" style="587" customWidth="1"/>
    <col min="9990" max="9990" width="16.42578125" style="587" customWidth="1"/>
    <col min="9991" max="9991" width="22.42578125" style="587" customWidth="1"/>
    <col min="9992" max="9992" width="13.140625" style="587" customWidth="1"/>
    <col min="9993" max="9993" width="33.42578125" style="587" customWidth="1"/>
    <col min="9994" max="9996" width="8.85546875" style="587"/>
    <col min="9997" max="9997" width="13.28515625" style="587" bestFit="1" customWidth="1"/>
    <col min="9998" max="10240" width="8.85546875" style="587"/>
    <col min="10241" max="10241" width="14" style="587" customWidth="1"/>
    <col min="10242" max="10242" width="12.42578125" style="587" customWidth="1"/>
    <col min="10243" max="10243" width="61" style="587" customWidth="1"/>
    <col min="10244" max="10244" width="11.7109375" style="587" customWidth="1"/>
    <col min="10245" max="10245" width="15" style="587" customWidth="1"/>
    <col min="10246" max="10246" width="16.42578125" style="587" customWidth="1"/>
    <col min="10247" max="10247" width="22.42578125" style="587" customWidth="1"/>
    <col min="10248" max="10248" width="13.140625" style="587" customWidth="1"/>
    <col min="10249" max="10249" width="33.42578125" style="587" customWidth="1"/>
    <col min="10250" max="10252" width="8.85546875" style="587"/>
    <col min="10253" max="10253" width="13.28515625" style="587" bestFit="1" customWidth="1"/>
    <col min="10254" max="10496" width="8.85546875" style="587"/>
    <col min="10497" max="10497" width="14" style="587" customWidth="1"/>
    <col min="10498" max="10498" width="12.42578125" style="587" customWidth="1"/>
    <col min="10499" max="10499" width="61" style="587" customWidth="1"/>
    <col min="10500" max="10500" width="11.7109375" style="587" customWidth="1"/>
    <col min="10501" max="10501" width="15" style="587" customWidth="1"/>
    <col min="10502" max="10502" width="16.42578125" style="587" customWidth="1"/>
    <col min="10503" max="10503" width="22.42578125" style="587" customWidth="1"/>
    <col min="10504" max="10504" width="13.140625" style="587" customWidth="1"/>
    <col min="10505" max="10505" width="33.42578125" style="587" customWidth="1"/>
    <col min="10506" max="10508" width="8.85546875" style="587"/>
    <col min="10509" max="10509" width="13.28515625" style="587" bestFit="1" customWidth="1"/>
    <col min="10510" max="10752" width="8.85546875" style="587"/>
    <col min="10753" max="10753" width="14" style="587" customWidth="1"/>
    <col min="10754" max="10754" width="12.42578125" style="587" customWidth="1"/>
    <col min="10755" max="10755" width="61" style="587" customWidth="1"/>
    <col min="10756" max="10756" width="11.7109375" style="587" customWidth="1"/>
    <col min="10757" max="10757" width="15" style="587" customWidth="1"/>
    <col min="10758" max="10758" width="16.42578125" style="587" customWidth="1"/>
    <col min="10759" max="10759" width="22.42578125" style="587" customWidth="1"/>
    <col min="10760" max="10760" width="13.140625" style="587" customWidth="1"/>
    <col min="10761" max="10761" width="33.42578125" style="587" customWidth="1"/>
    <col min="10762" max="10764" width="8.85546875" style="587"/>
    <col min="10765" max="10765" width="13.28515625" style="587" bestFit="1" customWidth="1"/>
    <col min="10766" max="11008" width="8.85546875" style="587"/>
    <col min="11009" max="11009" width="14" style="587" customWidth="1"/>
    <col min="11010" max="11010" width="12.42578125" style="587" customWidth="1"/>
    <col min="11011" max="11011" width="61" style="587" customWidth="1"/>
    <col min="11012" max="11012" width="11.7109375" style="587" customWidth="1"/>
    <col min="11013" max="11013" width="15" style="587" customWidth="1"/>
    <col min="11014" max="11014" width="16.42578125" style="587" customWidth="1"/>
    <col min="11015" max="11015" width="22.42578125" style="587" customWidth="1"/>
    <col min="11016" max="11016" width="13.140625" style="587" customWidth="1"/>
    <col min="11017" max="11017" width="33.42578125" style="587" customWidth="1"/>
    <col min="11018" max="11020" width="8.85546875" style="587"/>
    <col min="11021" max="11021" width="13.28515625" style="587" bestFit="1" customWidth="1"/>
    <col min="11022" max="11264" width="8.85546875" style="587"/>
    <col min="11265" max="11265" width="14" style="587" customWidth="1"/>
    <col min="11266" max="11266" width="12.42578125" style="587" customWidth="1"/>
    <col min="11267" max="11267" width="61" style="587" customWidth="1"/>
    <col min="11268" max="11268" width="11.7109375" style="587" customWidth="1"/>
    <col min="11269" max="11269" width="15" style="587" customWidth="1"/>
    <col min="11270" max="11270" width="16.42578125" style="587" customWidth="1"/>
    <col min="11271" max="11271" width="22.42578125" style="587" customWidth="1"/>
    <col min="11272" max="11272" width="13.140625" style="587" customWidth="1"/>
    <col min="11273" max="11273" width="33.42578125" style="587" customWidth="1"/>
    <col min="11274" max="11276" width="8.85546875" style="587"/>
    <col min="11277" max="11277" width="13.28515625" style="587" bestFit="1" customWidth="1"/>
    <col min="11278" max="11520" width="8.85546875" style="587"/>
    <col min="11521" max="11521" width="14" style="587" customWidth="1"/>
    <col min="11522" max="11522" width="12.42578125" style="587" customWidth="1"/>
    <col min="11523" max="11523" width="61" style="587" customWidth="1"/>
    <col min="11524" max="11524" width="11.7109375" style="587" customWidth="1"/>
    <col min="11525" max="11525" width="15" style="587" customWidth="1"/>
    <col min="11526" max="11526" width="16.42578125" style="587" customWidth="1"/>
    <col min="11527" max="11527" width="22.42578125" style="587" customWidth="1"/>
    <col min="11528" max="11528" width="13.140625" style="587" customWidth="1"/>
    <col min="11529" max="11529" width="33.42578125" style="587" customWidth="1"/>
    <col min="11530" max="11532" width="8.85546875" style="587"/>
    <col min="11533" max="11533" width="13.28515625" style="587" bestFit="1" customWidth="1"/>
    <col min="11534" max="11776" width="8.85546875" style="587"/>
    <col min="11777" max="11777" width="14" style="587" customWidth="1"/>
    <col min="11778" max="11778" width="12.42578125" style="587" customWidth="1"/>
    <col min="11779" max="11779" width="61" style="587" customWidth="1"/>
    <col min="11780" max="11780" width="11.7109375" style="587" customWidth="1"/>
    <col min="11781" max="11781" width="15" style="587" customWidth="1"/>
    <col min="11782" max="11782" width="16.42578125" style="587" customWidth="1"/>
    <col min="11783" max="11783" width="22.42578125" style="587" customWidth="1"/>
    <col min="11784" max="11784" width="13.140625" style="587" customWidth="1"/>
    <col min="11785" max="11785" width="33.42578125" style="587" customWidth="1"/>
    <col min="11786" max="11788" width="8.85546875" style="587"/>
    <col min="11789" max="11789" width="13.28515625" style="587" bestFit="1" customWidth="1"/>
    <col min="11790" max="12032" width="8.85546875" style="587"/>
    <col min="12033" max="12033" width="14" style="587" customWidth="1"/>
    <col min="12034" max="12034" width="12.42578125" style="587" customWidth="1"/>
    <col min="12035" max="12035" width="61" style="587" customWidth="1"/>
    <col min="12036" max="12036" width="11.7109375" style="587" customWidth="1"/>
    <col min="12037" max="12037" width="15" style="587" customWidth="1"/>
    <col min="12038" max="12038" width="16.42578125" style="587" customWidth="1"/>
    <col min="12039" max="12039" width="22.42578125" style="587" customWidth="1"/>
    <col min="12040" max="12040" width="13.140625" style="587" customWidth="1"/>
    <col min="12041" max="12041" width="33.42578125" style="587" customWidth="1"/>
    <col min="12042" max="12044" width="8.85546875" style="587"/>
    <col min="12045" max="12045" width="13.28515625" style="587" bestFit="1" customWidth="1"/>
    <col min="12046" max="12288" width="8.85546875" style="587"/>
    <col min="12289" max="12289" width="14" style="587" customWidth="1"/>
    <col min="12290" max="12290" width="12.42578125" style="587" customWidth="1"/>
    <col min="12291" max="12291" width="61" style="587" customWidth="1"/>
    <col min="12292" max="12292" width="11.7109375" style="587" customWidth="1"/>
    <col min="12293" max="12293" width="15" style="587" customWidth="1"/>
    <col min="12294" max="12294" width="16.42578125" style="587" customWidth="1"/>
    <col min="12295" max="12295" width="22.42578125" style="587" customWidth="1"/>
    <col min="12296" max="12296" width="13.140625" style="587" customWidth="1"/>
    <col min="12297" max="12297" width="33.42578125" style="587" customWidth="1"/>
    <col min="12298" max="12300" width="8.85546875" style="587"/>
    <col min="12301" max="12301" width="13.28515625" style="587" bestFit="1" customWidth="1"/>
    <col min="12302" max="12544" width="8.85546875" style="587"/>
    <col min="12545" max="12545" width="14" style="587" customWidth="1"/>
    <col min="12546" max="12546" width="12.42578125" style="587" customWidth="1"/>
    <col min="12547" max="12547" width="61" style="587" customWidth="1"/>
    <col min="12548" max="12548" width="11.7109375" style="587" customWidth="1"/>
    <col min="12549" max="12549" width="15" style="587" customWidth="1"/>
    <col min="12550" max="12550" width="16.42578125" style="587" customWidth="1"/>
    <col min="12551" max="12551" width="22.42578125" style="587" customWidth="1"/>
    <col min="12552" max="12552" width="13.140625" style="587" customWidth="1"/>
    <col min="12553" max="12553" width="33.42578125" style="587" customWidth="1"/>
    <col min="12554" max="12556" width="8.85546875" style="587"/>
    <col min="12557" max="12557" width="13.28515625" style="587" bestFit="1" customWidth="1"/>
    <col min="12558" max="12800" width="8.85546875" style="587"/>
    <col min="12801" max="12801" width="14" style="587" customWidth="1"/>
    <col min="12802" max="12802" width="12.42578125" style="587" customWidth="1"/>
    <col min="12803" max="12803" width="61" style="587" customWidth="1"/>
    <col min="12804" max="12804" width="11.7109375" style="587" customWidth="1"/>
    <col min="12805" max="12805" width="15" style="587" customWidth="1"/>
    <col min="12806" max="12806" width="16.42578125" style="587" customWidth="1"/>
    <col min="12807" max="12807" width="22.42578125" style="587" customWidth="1"/>
    <col min="12808" max="12808" width="13.140625" style="587" customWidth="1"/>
    <col min="12809" max="12809" width="33.42578125" style="587" customWidth="1"/>
    <col min="12810" max="12812" width="8.85546875" style="587"/>
    <col min="12813" max="12813" width="13.28515625" style="587" bestFit="1" customWidth="1"/>
    <col min="12814" max="13056" width="8.85546875" style="587"/>
    <col min="13057" max="13057" width="14" style="587" customWidth="1"/>
    <col min="13058" max="13058" width="12.42578125" style="587" customWidth="1"/>
    <col min="13059" max="13059" width="61" style="587" customWidth="1"/>
    <col min="13060" max="13060" width="11.7109375" style="587" customWidth="1"/>
    <col min="13061" max="13061" width="15" style="587" customWidth="1"/>
    <col min="13062" max="13062" width="16.42578125" style="587" customWidth="1"/>
    <col min="13063" max="13063" width="22.42578125" style="587" customWidth="1"/>
    <col min="13064" max="13064" width="13.140625" style="587" customWidth="1"/>
    <col min="13065" max="13065" width="33.42578125" style="587" customWidth="1"/>
    <col min="13066" max="13068" width="8.85546875" style="587"/>
    <col min="13069" max="13069" width="13.28515625" style="587" bestFit="1" customWidth="1"/>
    <col min="13070" max="13312" width="8.85546875" style="587"/>
    <col min="13313" max="13313" width="14" style="587" customWidth="1"/>
    <col min="13314" max="13314" width="12.42578125" style="587" customWidth="1"/>
    <col min="13315" max="13315" width="61" style="587" customWidth="1"/>
    <col min="13316" max="13316" width="11.7109375" style="587" customWidth="1"/>
    <col min="13317" max="13317" width="15" style="587" customWidth="1"/>
    <col min="13318" max="13318" width="16.42578125" style="587" customWidth="1"/>
    <col min="13319" max="13319" width="22.42578125" style="587" customWidth="1"/>
    <col min="13320" max="13320" width="13.140625" style="587" customWidth="1"/>
    <col min="13321" max="13321" width="33.42578125" style="587" customWidth="1"/>
    <col min="13322" max="13324" width="8.85546875" style="587"/>
    <col min="13325" max="13325" width="13.28515625" style="587" bestFit="1" customWidth="1"/>
    <col min="13326" max="13568" width="8.85546875" style="587"/>
    <col min="13569" max="13569" width="14" style="587" customWidth="1"/>
    <col min="13570" max="13570" width="12.42578125" style="587" customWidth="1"/>
    <col min="13571" max="13571" width="61" style="587" customWidth="1"/>
    <col min="13572" max="13572" width="11.7109375" style="587" customWidth="1"/>
    <col min="13573" max="13573" width="15" style="587" customWidth="1"/>
    <col min="13574" max="13574" width="16.42578125" style="587" customWidth="1"/>
    <col min="13575" max="13575" width="22.42578125" style="587" customWidth="1"/>
    <col min="13576" max="13576" width="13.140625" style="587" customWidth="1"/>
    <col min="13577" max="13577" width="33.42578125" style="587" customWidth="1"/>
    <col min="13578" max="13580" width="8.85546875" style="587"/>
    <col min="13581" max="13581" width="13.28515625" style="587" bestFit="1" customWidth="1"/>
    <col min="13582" max="13824" width="8.85546875" style="587"/>
    <col min="13825" max="13825" width="14" style="587" customWidth="1"/>
    <col min="13826" max="13826" width="12.42578125" style="587" customWidth="1"/>
    <col min="13827" max="13827" width="61" style="587" customWidth="1"/>
    <col min="13828" max="13828" width="11.7109375" style="587" customWidth="1"/>
    <col min="13829" max="13829" width="15" style="587" customWidth="1"/>
    <col min="13830" max="13830" width="16.42578125" style="587" customWidth="1"/>
    <col min="13831" max="13831" width="22.42578125" style="587" customWidth="1"/>
    <col min="13832" max="13832" width="13.140625" style="587" customWidth="1"/>
    <col min="13833" max="13833" width="33.42578125" style="587" customWidth="1"/>
    <col min="13834" max="13836" width="8.85546875" style="587"/>
    <col min="13837" max="13837" width="13.28515625" style="587" bestFit="1" customWidth="1"/>
    <col min="13838" max="14080" width="8.85546875" style="587"/>
    <col min="14081" max="14081" width="14" style="587" customWidth="1"/>
    <col min="14082" max="14082" width="12.42578125" style="587" customWidth="1"/>
    <col min="14083" max="14083" width="61" style="587" customWidth="1"/>
    <col min="14084" max="14084" width="11.7109375" style="587" customWidth="1"/>
    <col min="14085" max="14085" width="15" style="587" customWidth="1"/>
    <col min="14086" max="14086" width="16.42578125" style="587" customWidth="1"/>
    <col min="14087" max="14087" width="22.42578125" style="587" customWidth="1"/>
    <col min="14088" max="14088" width="13.140625" style="587" customWidth="1"/>
    <col min="14089" max="14089" width="33.42578125" style="587" customWidth="1"/>
    <col min="14090" max="14092" width="8.85546875" style="587"/>
    <col min="14093" max="14093" width="13.28515625" style="587" bestFit="1" customWidth="1"/>
    <col min="14094" max="14336" width="8.85546875" style="587"/>
    <col min="14337" max="14337" width="14" style="587" customWidth="1"/>
    <col min="14338" max="14338" width="12.42578125" style="587" customWidth="1"/>
    <col min="14339" max="14339" width="61" style="587" customWidth="1"/>
    <col min="14340" max="14340" width="11.7109375" style="587" customWidth="1"/>
    <col min="14341" max="14341" width="15" style="587" customWidth="1"/>
    <col min="14342" max="14342" width="16.42578125" style="587" customWidth="1"/>
    <col min="14343" max="14343" width="22.42578125" style="587" customWidth="1"/>
    <col min="14344" max="14344" width="13.140625" style="587" customWidth="1"/>
    <col min="14345" max="14345" width="33.42578125" style="587" customWidth="1"/>
    <col min="14346" max="14348" width="8.85546875" style="587"/>
    <col min="14349" max="14349" width="13.28515625" style="587" bestFit="1" customWidth="1"/>
    <col min="14350" max="14592" width="8.85546875" style="587"/>
    <col min="14593" max="14593" width="14" style="587" customWidth="1"/>
    <col min="14594" max="14594" width="12.42578125" style="587" customWidth="1"/>
    <col min="14595" max="14595" width="61" style="587" customWidth="1"/>
    <col min="14596" max="14596" width="11.7109375" style="587" customWidth="1"/>
    <col min="14597" max="14597" width="15" style="587" customWidth="1"/>
    <col min="14598" max="14598" width="16.42578125" style="587" customWidth="1"/>
    <col min="14599" max="14599" width="22.42578125" style="587" customWidth="1"/>
    <col min="14600" max="14600" width="13.140625" style="587" customWidth="1"/>
    <col min="14601" max="14601" width="33.42578125" style="587" customWidth="1"/>
    <col min="14602" max="14604" width="8.85546875" style="587"/>
    <col min="14605" max="14605" width="13.28515625" style="587" bestFit="1" customWidth="1"/>
    <col min="14606" max="14848" width="8.85546875" style="587"/>
    <col min="14849" max="14849" width="14" style="587" customWidth="1"/>
    <col min="14850" max="14850" width="12.42578125" style="587" customWidth="1"/>
    <col min="14851" max="14851" width="61" style="587" customWidth="1"/>
    <col min="14852" max="14852" width="11.7109375" style="587" customWidth="1"/>
    <col min="14853" max="14853" width="15" style="587" customWidth="1"/>
    <col min="14854" max="14854" width="16.42578125" style="587" customWidth="1"/>
    <col min="14855" max="14855" width="22.42578125" style="587" customWidth="1"/>
    <col min="14856" max="14856" width="13.140625" style="587" customWidth="1"/>
    <col min="14857" max="14857" width="33.42578125" style="587" customWidth="1"/>
    <col min="14858" max="14860" width="8.85546875" style="587"/>
    <col min="14861" max="14861" width="13.28515625" style="587" bestFit="1" customWidth="1"/>
    <col min="14862" max="15104" width="8.85546875" style="587"/>
    <col min="15105" max="15105" width="14" style="587" customWidth="1"/>
    <col min="15106" max="15106" width="12.42578125" style="587" customWidth="1"/>
    <col min="15107" max="15107" width="61" style="587" customWidth="1"/>
    <col min="15108" max="15108" width="11.7109375" style="587" customWidth="1"/>
    <col min="15109" max="15109" width="15" style="587" customWidth="1"/>
    <col min="15110" max="15110" width="16.42578125" style="587" customWidth="1"/>
    <col min="15111" max="15111" width="22.42578125" style="587" customWidth="1"/>
    <col min="15112" max="15112" width="13.140625" style="587" customWidth="1"/>
    <col min="15113" max="15113" width="33.42578125" style="587" customWidth="1"/>
    <col min="15114" max="15116" width="8.85546875" style="587"/>
    <col min="15117" max="15117" width="13.28515625" style="587" bestFit="1" customWidth="1"/>
    <col min="15118" max="15360" width="8.85546875" style="587"/>
    <col min="15361" max="15361" width="14" style="587" customWidth="1"/>
    <col min="15362" max="15362" width="12.42578125" style="587" customWidth="1"/>
    <col min="15363" max="15363" width="61" style="587" customWidth="1"/>
    <col min="15364" max="15364" width="11.7109375" style="587" customWidth="1"/>
    <col min="15365" max="15365" width="15" style="587" customWidth="1"/>
    <col min="15366" max="15366" width="16.42578125" style="587" customWidth="1"/>
    <col min="15367" max="15367" width="22.42578125" style="587" customWidth="1"/>
    <col min="15368" max="15368" width="13.140625" style="587" customWidth="1"/>
    <col min="15369" max="15369" width="33.42578125" style="587" customWidth="1"/>
    <col min="15370" max="15372" width="8.85546875" style="587"/>
    <col min="15373" max="15373" width="13.28515625" style="587" bestFit="1" customWidth="1"/>
    <col min="15374" max="15616" width="8.85546875" style="587"/>
    <col min="15617" max="15617" width="14" style="587" customWidth="1"/>
    <col min="15618" max="15618" width="12.42578125" style="587" customWidth="1"/>
    <col min="15619" max="15619" width="61" style="587" customWidth="1"/>
    <col min="15620" max="15620" width="11.7109375" style="587" customWidth="1"/>
    <col min="15621" max="15621" width="15" style="587" customWidth="1"/>
    <col min="15622" max="15622" width="16.42578125" style="587" customWidth="1"/>
    <col min="15623" max="15623" width="22.42578125" style="587" customWidth="1"/>
    <col min="15624" max="15624" width="13.140625" style="587" customWidth="1"/>
    <col min="15625" max="15625" width="33.42578125" style="587" customWidth="1"/>
    <col min="15626" max="15628" width="8.85546875" style="587"/>
    <col min="15629" max="15629" width="13.28515625" style="587" bestFit="1" customWidth="1"/>
    <col min="15630" max="15872" width="8.85546875" style="587"/>
    <col min="15873" max="15873" width="14" style="587" customWidth="1"/>
    <col min="15874" max="15874" width="12.42578125" style="587" customWidth="1"/>
    <col min="15875" max="15875" width="61" style="587" customWidth="1"/>
    <col min="15876" max="15876" width="11.7109375" style="587" customWidth="1"/>
    <col min="15877" max="15877" width="15" style="587" customWidth="1"/>
    <col min="15878" max="15878" width="16.42578125" style="587" customWidth="1"/>
    <col min="15879" max="15879" width="22.42578125" style="587" customWidth="1"/>
    <col min="15880" max="15880" width="13.140625" style="587" customWidth="1"/>
    <col min="15881" max="15881" width="33.42578125" style="587" customWidth="1"/>
    <col min="15882" max="15884" width="8.85546875" style="587"/>
    <col min="15885" max="15885" width="13.28515625" style="587" bestFit="1" customWidth="1"/>
    <col min="15886" max="16128" width="8.85546875" style="587"/>
    <col min="16129" max="16129" width="14" style="587" customWidth="1"/>
    <col min="16130" max="16130" width="12.42578125" style="587" customWidth="1"/>
    <col min="16131" max="16131" width="61" style="587" customWidth="1"/>
    <col min="16132" max="16132" width="11.7109375" style="587" customWidth="1"/>
    <col min="16133" max="16133" width="15" style="587" customWidth="1"/>
    <col min="16134" max="16134" width="16.42578125" style="587" customWidth="1"/>
    <col min="16135" max="16135" width="22.42578125" style="587" customWidth="1"/>
    <col min="16136" max="16136" width="13.140625" style="587" customWidth="1"/>
    <col min="16137" max="16137" width="33.42578125" style="587" customWidth="1"/>
    <col min="16138" max="16140" width="8.85546875" style="587"/>
    <col min="16141" max="16141" width="13.28515625" style="587" bestFit="1" customWidth="1"/>
    <col min="16142" max="16384" width="8.85546875" style="587"/>
  </cols>
  <sheetData>
    <row r="1" spans="1:11" ht="36" customHeight="1" x14ac:dyDescent="0.2">
      <c r="A1" s="582"/>
      <c r="B1" s="583"/>
      <c r="C1" s="583"/>
      <c r="D1" s="583"/>
      <c r="E1" s="584"/>
      <c r="F1" s="584"/>
      <c r="G1" s="585"/>
      <c r="H1" s="586"/>
    </row>
    <row r="2" spans="1:11" ht="20.25" customHeight="1" x14ac:dyDescent="0.2">
      <c r="A2" s="582"/>
      <c r="B2" s="588"/>
      <c r="C2" s="588"/>
      <c r="D2" s="588"/>
      <c r="E2" s="588"/>
      <c r="F2" s="588"/>
      <c r="G2" s="589"/>
      <c r="H2" s="590"/>
    </row>
    <row r="3" spans="1:11" x14ac:dyDescent="0.2">
      <c r="A3" s="582"/>
      <c r="B3" s="591"/>
      <c r="C3" s="591"/>
      <c r="D3" s="128"/>
      <c r="E3" s="591"/>
      <c r="F3" s="591"/>
      <c r="G3" s="592"/>
      <c r="H3" s="593"/>
    </row>
    <row r="4" spans="1:11" ht="31.5" customHeight="1" x14ac:dyDescent="0.2">
      <c r="A4" s="582"/>
      <c r="B4" s="594"/>
      <c r="C4" s="594"/>
      <c r="D4" s="594"/>
      <c r="E4" s="594"/>
      <c r="F4" s="594"/>
      <c r="G4" s="595"/>
      <c r="H4" s="596"/>
    </row>
    <row r="5" spans="1:11" ht="13.5" thickBot="1" x14ac:dyDescent="0.25">
      <c r="A5" s="597"/>
      <c r="B5" s="598"/>
      <c r="C5" s="599"/>
      <c r="D5" s="599"/>
      <c r="E5" s="600"/>
      <c r="F5" s="600"/>
      <c r="G5" s="592"/>
      <c r="H5" s="593"/>
    </row>
    <row r="6" spans="1:11" ht="33" customHeight="1" x14ac:dyDescent="0.25">
      <c r="A6" s="630" t="s">
        <v>0</v>
      </c>
      <c r="B6" s="631"/>
      <c r="C6" s="632" t="str">
        <f>Orçamento!B6</f>
        <v>ESCOLA DE TEMPO INTEGRAL - VALE DO SOL</v>
      </c>
      <c r="D6" s="632"/>
      <c r="E6" s="632"/>
      <c r="F6" s="633"/>
      <c r="G6" s="634"/>
      <c r="H6" s="601"/>
    </row>
    <row r="7" spans="1:11" ht="5.25" customHeight="1" x14ac:dyDescent="0.25">
      <c r="A7" s="635"/>
      <c r="B7" s="636"/>
      <c r="C7" s="636"/>
      <c r="D7" s="636"/>
      <c r="E7" s="637"/>
      <c r="F7" s="637"/>
      <c r="G7" s="638"/>
      <c r="H7" s="601"/>
    </row>
    <row r="8" spans="1:11" ht="30.75" customHeight="1" x14ac:dyDescent="0.25">
      <c r="A8" s="639" t="s">
        <v>1</v>
      </c>
      <c r="B8" s="639"/>
      <c r="C8" s="640" t="str">
        <f>Orçamento!C8</f>
        <v>CONSTRUÇÃO DE ESCOLA DE TEMPO INTEGRAL</v>
      </c>
      <c r="D8" s="640"/>
      <c r="E8" s="641"/>
      <c r="F8" s="642" t="str">
        <f>Orçamento!F8</f>
        <v>Área de intervenção:</v>
      </c>
      <c r="G8" s="643">
        <f>Orçamento!H8</f>
        <v>6714</v>
      </c>
      <c r="H8" s="604"/>
    </row>
    <row r="9" spans="1:11" ht="5.25" customHeight="1" x14ac:dyDescent="0.25">
      <c r="A9" s="635"/>
      <c r="B9" s="636"/>
      <c r="C9" s="636"/>
      <c r="D9" s="636"/>
      <c r="E9" s="637"/>
      <c r="F9" s="644"/>
      <c r="G9" s="645"/>
      <c r="H9" s="606"/>
    </row>
    <row r="10" spans="1:11" ht="33" customHeight="1" x14ac:dyDescent="0.25">
      <c r="A10" s="639" t="s">
        <v>328</v>
      </c>
      <c r="B10" s="639"/>
      <c r="C10" s="640" t="str">
        <f>Orçamento!B10</f>
        <v>RODOVIA ENGENHEIRO RENÊ BENEDITO DA SILVA,SN, VALE DO SOL - ITAPEVI/SP</v>
      </c>
      <c r="D10" s="640"/>
      <c r="E10" s="644"/>
      <c r="F10" s="646" t="str">
        <f>Orçamento!F10</f>
        <v>Investimento:</v>
      </c>
      <c r="G10" s="647" t="e">
        <f>Orçamento!H10</f>
        <v>#VALUE!</v>
      </c>
      <c r="H10" s="607"/>
    </row>
    <row r="11" spans="1:11" ht="5.25" customHeight="1" x14ac:dyDescent="0.25">
      <c r="A11" s="635"/>
      <c r="B11" s="636"/>
      <c r="C11" s="636"/>
      <c r="D11" s="636"/>
      <c r="E11" s="637"/>
      <c r="F11" s="644"/>
      <c r="G11" s="645"/>
      <c r="H11" s="606"/>
    </row>
    <row r="12" spans="1:11" ht="43.5" customHeight="1" thickBot="1" x14ac:dyDescent="0.3">
      <c r="A12" s="648" t="s">
        <v>329</v>
      </c>
      <c r="B12" s="649"/>
      <c r="C12" s="650" t="str">
        <f>Orçamento!B12</f>
        <v>FDE- Jan/23; Siurb-Jul/22; CDHU-188; SINAPI - Jan/23</v>
      </c>
      <c r="D12" s="650"/>
      <c r="E12" s="649"/>
      <c r="F12" s="642" t="str">
        <f>Orçamento!F12</f>
        <v>Invest./Área:</v>
      </c>
      <c r="G12" s="651" t="e">
        <f>Orçamento!H12</f>
        <v>#VALUE!</v>
      </c>
      <c r="H12" s="608"/>
    </row>
    <row r="13" spans="1:11" ht="16.5" customHeight="1" x14ac:dyDescent="0.2">
      <c r="A13" s="636"/>
      <c r="B13" s="631"/>
      <c r="C13" s="631"/>
      <c r="D13" s="631"/>
      <c r="E13" s="631"/>
      <c r="F13" s="631"/>
      <c r="G13" s="652"/>
      <c r="H13" s="609"/>
    </row>
    <row r="14" spans="1:11" ht="27.75" customHeight="1" x14ac:dyDescent="0.2">
      <c r="A14" s="653" t="s">
        <v>330</v>
      </c>
      <c r="B14" s="654"/>
      <c r="C14" s="654"/>
      <c r="D14" s="654"/>
      <c r="E14" s="654"/>
      <c r="F14" s="654"/>
      <c r="G14" s="655"/>
      <c r="I14" s="610"/>
    </row>
    <row r="15" spans="1:11" ht="28.5" customHeight="1" x14ac:dyDescent="0.25">
      <c r="A15" s="656" t="s">
        <v>15</v>
      </c>
      <c r="B15" s="657"/>
      <c r="C15" s="658" t="s">
        <v>344</v>
      </c>
      <c r="D15" s="659" t="s">
        <v>331</v>
      </c>
      <c r="E15" s="660"/>
      <c r="F15" s="661"/>
      <c r="G15" s="662">
        <f>G21</f>
        <v>0</v>
      </c>
      <c r="H15" s="611"/>
      <c r="I15" s="610"/>
    </row>
    <row r="16" spans="1:11" ht="16.5" customHeight="1" x14ac:dyDescent="0.2">
      <c r="A16" s="663"/>
      <c r="B16" s="664"/>
      <c r="C16" s="664"/>
      <c r="D16" s="664"/>
      <c r="E16" s="664"/>
      <c r="F16" s="664"/>
      <c r="G16" s="665"/>
      <c r="I16" s="612"/>
      <c r="J16" s="612"/>
      <c r="K16" s="612"/>
    </row>
    <row r="17" spans="1:11" ht="16.5" customHeight="1" x14ac:dyDescent="0.2">
      <c r="A17" s="666" t="s">
        <v>332</v>
      </c>
      <c r="B17" s="667"/>
      <c r="C17" s="664" t="s">
        <v>148</v>
      </c>
      <c r="D17" s="664" t="s">
        <v>333</v>
      </c>
      <c r="E17" s="664" t="s">
        <v>334</v>
      </c>
      <c r="F17" s="664" t="s">
        <v>335</v>
      </c>
      <c r="G17" s="665" t="s">
        <v>336</v>
      </c>
      <c r="I17" s="612"/>
      <c r="J17" s="612"/>
      <c r="K17" s="612"/>
    </row>
    <row r="18" spans="1:11" ht="52.5" customHeight="1" x14ac:dyDescent="0.2">
      <c r="A18" s="668" t="s">
        <v>174</v>
      </c>
      <c r="B18" s="668" t="s">
        <v>337</v>
      </c>
      <c r="C18" s="669" t="s">
        <v>338</v>
      </c>
      <c r="D18" s="670" t="s">
        <v>162</v>
      </c>
      <c r="E18" s="670">
        <v>0.5</v>
      </c>
      <c r="F18" s="677"/>
      <c r="G18" s="671">
        <f>ROUND(E18*F18,2)</f>
        <v>0</v>
      </c>
      <c r="I18" s="612"/>
      <c r="J18" s="612"/>
      <c r="K18" s="612"/>
    </row>
    <row r="19" spans="1:11" ht="33.75" customHeight="1" x14ac:dyDescent="0.2">
      <c r="A19" s="668" t="s">
        <v>174</v>
      </c>
      <c r="B19" s="668" t="s">
        <v>339</v>
      </c>
      <c r="C19" s="672" t="s">
        <v>340</v>
      </c>
      <c r="D19" s="670" t="s">
        <v>151</v>
      </c>
      <c r="E19" s="670">
        <v>30</v>
      </c>
      <c r="F19" s="677"/>
      <c r="G19" s="671">
        <f t="shared" ref="G19:G20" si="0">ROUND(E19*F19,2)</f>
        <v>0</v>
      </c>
      <c r="I19" s="612"/>
      <c r="J19" s="612"/>
      <c r="K19" s="612"/>
    </row>
    <row r="20" spans="1:11" ht="34.5" customHeight="1" x14ac:dyDescent="0.2">
      <c r="A20" s="668" t="s">
        <v>174</v>
      </c>
      <c r="B20" s="668" t="s">
        <v>341</v>
      </c>
      <c r="C20" s="672" t="s">
        <v>342</v>
      </c>
      <c r="D20" s="670" t="s">
        <v>151</v>
      </c>
      <c r="E20" s="670">
        <v>30</v>
      </c>
      <c r="F20" s="677"/>
      <c r="G20" s="671">
        <f t="shared" si="0"/>
        <v>0</v>
      </c>
      <c r="I20" s="612"/>
      <c r="J20" s="612"/>
      <c r="K20" s="612"/>
    </row>
    <row r="21" spans="1:11" ht="28.5" customHeight="1" x14ac:dyDescent="0.2">
      <c r="A21" s="673" t="s">
        <v>343</v>
      </c>
      <c r="B21" s="674"/>
      <c r="C21" s="674"/>
      <c r="D21" s="674"/>
      <c r="E21" s="674"/>
      <c r="F21" s="675"/>
      <c r="G21" s="676">
        <f>SUM(G18:G20)</f>
        <v>0</v>
      </c>
      <c r="K21" s="613"/>
    </row>
    <row r="22" spans="1:11" ht="28.5" customHeight="1" x14ac:dyDescent="0.25">
      <c r="A22" s="656" t="s">
        <v>364</v>
      </c>
      <c r="B22" s="657"/>
      <c r="C22" s="658" t="s">
        <v>365</v>
      </c>
      <c r="D22" s="659" t="s">
        <v>331</v>
      </c>
      <c r="E22" s="660"/>
      <c r="F22" s="661"/>
      <c r="G22" s="662">
        <f>G36</f>
        <v>0</v>
      </c>
      <c r="K22" s="613"/>
    </row>
    <row r="23" spans="1:11" ht="12.75" customHeight="1" x14ac:dyDescent="0.2">
      <c r="A23" s="663"/>
      <c r="B23" s="664"/>
      <c r="C23" s="664"/>
      <c r="D23" s="664"/>
      <c r="E23" s="664"/>
      <c r="F23" s="664"/>
      <c r="G23" s="665"/>
      <c r="K23" s="613"/>
    </row>
    <row r="24" spans="1:11" ht="28.5" customHeight="1" x14ac:dyDescent="0.2">
      <c r="A24" s="666" t="s">
        <v>332</v>
      </c>
      <c r="B24" s="667"/>
      <c r="C24" s="664" t="s">
        <v>148</v>
      </c>
      <c r="D24" s="664" t="s">
        <v>333</v>
      </c>
      <c r="E24" s="664" t="s">
        <v>334</v>
      </c>
      <c r="F24" s="664" t="s">
        <v>335</v>
      </c>
      <c r="G24" s="665" t="s">
        <v>336</v>
      </c>
      <c r="K24" s="613"/>
    </row>
    <row r="25" spans="1:11" ht="36" x14ac:dyDescent="0.2">
      <c r="A25" s="668" t="s">
        <v>173</v>
      </c>
      <c r="B25" s="668" t="s">
        <v>366</v>
      </c>
      <c r="C25" s="669" t="s">
        <v>367</v>
      </c>
      <c r="D25" s="670" t="s">
        <v>368</v>
      </c>
      <c r="E25" s="670">
        <v>15</v>
      </c>
      <c r="F25" s="677"/>
      <c r="G25" s="671">
        <f>ROUND(E25*F25,2)</f>
        <v>0</v>
      </c>
      <c r="K25" s="613"/>
    </row>
    <row r="26" spans="1:11" ht="43.5" customHeight="1" x14ac:dyDescent="0.2">
      <c r="A26" s="668" t="s">
        <v>173</v>
      </c>
      <c r="B26" s="668" t="s">
        <v>369</v>
      </c>
      <c r="C26" s="669" t="s">
        <v>370</v>
      </c>
      <c r="D26" s="670" t="s">
        <v>368</v>
      </c>
      <c r="E26" s="670">
        <v>15</v>
      </c>
      <c r="F26" s="677"/>
      <c r="G26" s="671">
        <f t="shared" ref="G26:G35" si="1">ROUND(E26*F26,2)</f>
        <v>0</v>
      </c>
      <c r="K26" s="613"/>
    </row>
    <row r="27" spans="1:11" ht="42.75" customHeight="1" x14ac:dyDescent="0.2">
      <c r="A27" s="668" t="s">
        <v>173</v>
      </c>
      <c r="B27" s="668" t="s">
        <v>371</v>
      </c>
      <c r="C27" s="669" t="s">
        <v>372</v>
      </c>
      <c r="D27" s="670" t="s">
        <v>368</v>
      </c>
      <c r="E27" s="670">
        <v>2</v>
      </c>
      <c r="F27" s="677"/>
      <c r="G27" s="671">
        <f t="shared" si="1"/>
        <v>0</v>
      </c>
      <c r="K27" s="613"/>
    </row>
    <row r="28" spans="1:11" ht="28.5" customHeight="1" x14ac:dyDescent="0.2">
      <c r="A28" s="668" t="s">
        <v>177</v>
      </c>
      <c r="B28" s="668" t="s">
        <v>282</v>
      </c>
      <c r="C28" s="669" t="s">
        <v>398</v>
      </c>
      <c r="D28" s="670" t="s">
        <v>149</v>
      </c>
      <c r="E28" s="670">
        <v>30</v>
      </c>
      <c r="F28" s="677"/>
      <c r="G28" s="671">
        <f t="shared" si="1"/>
        <v>0</v>
      </c>
      <c r="K28" s="613"/>
    </row>
    <row r="29" spans="1:11" ht="28.5" customHeight="1" x14ac:dyDescent="0.2">
      <c r="A29" s="668" t="s">
        <v>177</v>
      </c>
      <c r="B29" s="668" t="s">
        <v>282</v>
      </c>
      <c r="C29" s="669" t="s">
        <v>399</v>
      </c>
      <c r="D29" s="670" t="s">
        <v>149</v>
      </c>
      <c r="E29" s="670">
        <v>30</v>
      </c>
      <c r="F29" s="677"/>
      <c r="G29" s="671">
        <f t="shared" si="1"/>
        <v>0</v>
      </c>
      <c r="K29" s="613"/>
    </row>
    <row r="30" spans="1:11" ht="40.5" customHeight="1" x14ac:dyDescent="0.2">
      <c r="A30" s="668" t="s">
        <v>173</v>
      </c>
      <c r="B30" s="668" t="s">
        <v>373</v>
      </c>
      <c r="C30" s="669" t="s">
        <v>374</v>
      </c>
      <c r="D30" s="670" t="s">
        <v>368</v>
      </c>
      <c r="E30" s="670">
        <v>2</v>
      </c>
      <c r="F30" s="677"/>
      <c r="G30" s="671">
        <f t="shared" si="1"/>
        <v>0</v>
      </c>
      <c r="K30" s="613"/>
    </row>
    <row r="31" spans="1:11" ht="51" customHeight="1" x14ac:dyDescent="0.2">
      <c r="A31" s="668" t="s">
        <v>173</v>
      </c>
      <c r="B31" s="668" t="s">
        <v>375</v>
      </c>
      <c r="C31" s="669" t="s">
        <v>376</v>
      </c>
      <c r="D31" s="670" t="s">
        <v>368</v>
      </c>
      <c r="E31" s="670">
        <v>2</v>
      </c>
      <c r="F31" s="677"/>
      <c r="G31" s="671">
        <f t="shared" si="1"/>
        <v>0</v>
      </c>
      <c r="K31" s="613"/>
    </row>
    <row r="32" spans="1:11" ht="41.25" customHeight="1" x14ac:dyDescent="0.2">
      <c r="A32" s="668" t="s">
        <v>173</v>
      </c>
      <c r="B32" s="668" t="s">
        <v>377</v>
      </c>
      <c r="C32" s="669" t="s">
        <v>378</v>
      </c>
      <c r="D32" s="670" t="s">
        <v>368</v>
      </c>
      <c r="E32" s="670">
        <v>15</v>
      </c>
      <c r="F32" s="677"/>
      <c r="G32" s="671">
        <f t="shared" si="1"/>
        <v>0</v>
      </c>
      <c r="K32" s="613"/>
    </row>
    <row r="33" spans="1:11" ht="43.5" customHeight="1" x14ac:dyDescent="0.2">
      <c r="A33" s="668" t="s">
        <v>173</v>
      </c>
      <c r="B33" s="668" t="s">
        <v>392</v>
      </c>
      <c r="C33" s="669" t="s">
        <v>393</v>
      </c>
      <c r="D33" s="670" t="s">
        <v>368</v>
      </c>
      <c r="E33" s="670">
        <v>15</v>
      </c>
      <c r="F33" s="677"/>
      <c r="G33" s="671">
        <f t="shared" si="1"/>
        <v>0</v>
      </c>
      <c r="K33" s="613"/>
    </row>
    <row r="34" spans="1:11" ht="39" customHeight="1" x14ac:dyDescent="0.2">
      <c r="A34" s="668" t="s">
        <v>173</v>
      </c>
      <c r="B34" s="668" t="s">
        <v>379</v>
      </c>
      <c r="C34" s="669" t="s">
        <v>380</v>
      </c>
      <c r="D34" s="670" t="s">
        <v>368</v>
      </c>
      <c r="E34" s="670">
        <v>15</v>
      </c>
      <c r="F34" s="677"/>
      <c r="G34" s="671">
        <f t="shared" si="1"/>
        <v>0</v>
      </c>
      <c r="K34" s="613"/>
    </row>
    <row r="35" spans="1:11" ht="39" customHeight="1" x14ac:dyDescent="0.2">
      <c r="A35" s="668" t="s">
        <v>173</v>
      </c>
      <c r="B35" s="668" t="s">
        <v>381</v>
      </c>
      <c r="C35" s="669" t="s">
        <v>382</v>
      </c>
      <c r="D35" s="670" t="s">
        <v>149</v>
      </c>
      <c r="E35" s="670">
        <v>3600</v>
      </c>
      <c r="F35" s="677"/>
      <c r="G35" s="671">
        <f t="shared" si="1"/>
        <v>0</v>
      </c>
      <c r="K35" s="613"/>
    </row>
    <row r="36" spans="1:11" ht="28.5" customHeight="1" x14ac:dyDescent="0.2">
      <c r="A36" s="673" t="s">
        <v>343</v>
      </c>
      <c r="B36" s="674"/>
      <c r="C36" s="674"/>
      <c r="D36" s="674"/>
      <c r="E36" s="674"/>
      <c r="F36" s="675"/>
      <c r="G36" s="676">
        <f>SUM(G25:G35)</f>
        <v>0</v>
      </c>
      <c r="K36" s="613"/>
    </row>
    <row r="37" spans="1:11" ht="28.5" customHeight="1" x14ac:dyDescent="0.25">
      <c r="A37" s="656" t="s">
        <v>391</v>
      </c>
      <c r="B37" s="657"/>
      <c r="C37" s="658" t="s">
        <v>386</v>
      </c>
      <c r="D37" s="659" t="s">
        <v>331</v>
      </c>
      <c r="E37" s="660"/>
      <c r="F37" s="661"/>
      <c r="G37" s="662">
        <f>G44</f>
        <v>0</v>
      </c>
      <c r="K37" s="613"/>
    </row>
    <row r="38" spans="1:11" ht="13.5" customHeight="1" x14ac:dyDescent="0.2">
      <c r="A38" s="663"/>
      <c r="B38" s="664"/>
      <c r="C38" s="664"/>
      <c r="D38" s="664"/>
      <c r="E38" s="664"/>
      <c r="F38" s="664"/>
      <c r="G38" s="665"/>
      <c r="K38" s="613"/>
    </row>
    <row r="39" spans="1:11" ht="28.5" customHeight="1" x14ac:dyDescent="0.2">
      <c r="A39" s="666" t="s">
        <v>332</v>
      </c>
      <c r="B39" s="667"/>
      <c r="C39" s="664" t="s">
        <v>148</v>
      </c>
      <c r="D39" s="664" t="s">
        <v>333</v>
      </c>
      <c r="E39" s="664" t="s">
        <v>334</v>
      </c>
      <c r="F39" s="664" t="s">
        <v>335</v>
      </c>
      <c r="G39" s="665" t="s">
        <v>336</v>
      </c>
      <c r="K39" s="613"/>
    </row>
    <row r="40" spans="1:11" ht="54.75" customHeight="1" x14ac:dyDescent="0.2">
      <c r="A40" s="668" t="s">
        <v>174</v>
      </c>
      <c r="B40" s="668" t="s">
        <v>193</v>
      </c>
      <c r="C40" s="669" t="s">
        <v>194</v>
      </c>
      <c r="D40" s="670" t="s">
        <v>195</v>
      </c>
      <c r="E40" s="670">
        <v>15</v>
      </c>
      <c r="F40" s="677"/>
      <c r="G40" s="671">
        <f>ROUND(E40*F40,2)</f>
        <v>0</v>
      </c>
      <c r="K40" s="613"/>
    </row>
    <row r="41" spans="1:11" ht="59.25" customHeight="1" x14ac:dyDescent="0.2">
      <c r="A41" s="668" t="s">
        <v>174</v>
      </c>
      <c r="B41" s="668" t="s">
        <v>196</v>
      </c>
      <c r="C41" s="669" t="s">
        <v>197</v>
      </c>
      <c r="D41" s="670" t="s">
        <v>195</v>
      </c>
      <c r="E41" s="670">
        <v>15</v>
      </c>
      <c r="F41" s="677"/>
      <c r="G41" s="671">
        <f t="shared" ref="G41:G43" si="2">ROUND(E41*F41,2)</f>
        <v>0</v>
      </c>
      <c r="K41" s="613"/>
    </row>
    <row r="42" spans="1:11" ht="45" customHeight="1" x14ac:dyDescent="0.2">
      <c r="A42" s="668" t="s">
        <v>174</v>
      </c>
      <c r="B42" s="668" t="s">
        <v>198</v>
      </c>
      <c r="C42" s="669" t="s">
        <v>199</v>
      </c>
      <c r="D42" s="670" t="s">
        <v>195</v>
      </c>
      <c r="E42" s="670">
        <v>15</v>
      </c>
      <c r="F42" s="677"/>
      <c r="G42" s="671">
        <f t="shared" si="2"/>
        <v>0</v>
      </c>
      <c r="K42" s="613"/>
    </row>
    <row r="43" spans="1:11" ht="39" customHeight="1" x14ac:dyDescent="0.2">
      <c r="A43" s="668" t="s">
        <v>174</v>
      </c>
      <c r="B43" s="668" t="s">
        <v>383</v>
      </c>
      <c r="C43" s="669" t="s">
        <v>384</v>
      </c>
      <c r="D43" s="670" t="s">
        <v>195</v>
      </c>
      <c r="E43" s="670">
        <v>15</v>
      </c>
      <c r="F43" s="677"/>
      <c r="G43" s="671">
        <f t="shared" si="2"/>
        <v>0</v>
      </c>
      <c r="K43" s="613"/>
    </row>
    <row r="44" spans="1:11" ht="28.5" customHeight="1" x14ac:dyDescent="0.2">
      <c r="A44" s="673" t="s">
        <v>343</v>
      </c>
      <c r="B44" s="674"/>
      <c r="C44" s="674"/>
      <c r="D44" s="674"/>
      <c r="E44" s="674"/>
      <c r="F44" s="675"/>
      <c r="G44" s="676">
        <f>SUM(G40:G43)</f>
        <v>0</v>
      </c>
      <c r="K44" s="613"/>
    </row>
    <row r="45" spans="1:11" ht="16.5" customHeight="1" x14ac:dyDescent="0.2">
      <c r="A45" s="602"/>
      <c r="B45" s="602"/>
      <c r="C45" s="602"/>
      <c r="D45" s="602"/>
      <c r="E45" s="602"/>
      <c r="F45" s="602"/>
      <c r="G45" s="614"/>
      <c r="H45" s="609"/>
    </row>
    <row r="46" spans="1:11" ht="16.5" customHeight="1" x14ac:dyDescent="0.2">
      <c r="A46" s="602"/>
      <c r="B46" s="602"/>
      <c r="C46" s="602"/>
      <c r="D46" s="602"/>
      <c r="E46" s="602"/>
      <c r="F46" s="602"/>
      <c r="G46" s="615"/>
      <c r="H46" s="609"/>
    </row>
    <row r="47" spans="1:11" ht="18" x14ac:dyDescent="0.25">
      <c r="A47" s="616"/>
      <c r="B47" s="617"/>
      <c r="C47" s="618"/>
      <c r="D47" s="618"/>
      <c r="E47" s="617"/>
      <c r="F47" s="616"/>
      <c r="G47" s="605"/>
    </row>
    <row r="48" spans="1:11" ht="18" x14ac:dyDescent="0.25">
      <c r="A48" s="605"/>
      <c r="B48" s="605"/>
      <c r="C48" s="605"/>
      <c r="D48" s="605"/>
      <c r="E48" s="605"/>
      <c r="F48" s="605"/>
      <c r="G48" s="605"/>
    </row>
    <row r="49" spans="1:7" ht="18" x14ac:dyDescent="0.25">
      <c r="A49" s="605"/>
      <c r="B49" s="605"/>
      <c r="C49" s="605"/>
      <c r="D49" s="605"/>
      <c r="E49" s="605"/>
      <c r="F49" s="605"/>
      <c r="G49" s="605"/>
    </row>
    <row r="50" spans="1:7" ht="18" x14ac:dyDescent="0.25">
      <c r="A50" s="605"/>
      <c r="B50" s="605"/>
      <c r="C50" s="619"/>
      <c r="D50" s="620"/>
      <c r="E50" s="621"/>
      <c r="F50" s="621"/>
      <c r="G50" s="605"/>
    </row>
    <row r="51" spans="1:7" ht="18" x14ac:dyDescent="0.25">
      <c r="A51" s="605"/>
      <c r="B51" s="605"/>
      <c r="C51" s="622"/>
      <c r="D51" s="603"/>
      <c r="E51" s="623"/>
      <c r="F51" s="622"/>
      <c r="G51" s="605"/>
    </row>
    <row r="52" spans="1:7" ht="18" x14ac:dyDescent="0.25">
      <c r="A52" s="605"/>
      <c r="B52" s="605"/>
      <c r="C52" s="624"/>
      <c r="D52" s="625"/>
      <c r="E52" s="626"/>
      <c r="F52" s="624"/>
      <c r="G52" s="605"/>
    </row>
    <row r="53" spans="1:7" ht="18" x14ac:dyDescent="0.25">
      <c r="A53" s="605"/>
      <c r="B53" s="605"/>
      <c r="C53" s="627"/>
      <c r="D53" s="627"/>
      <c r="E53" s="628"/>
      <c r="F53" s="624"/>
      <c r="G53" s="605"/>
    </row>
    <row r="54" spans="1:7" x14ac:dyDescent="0.2">
      <c r="C54" s="517"/>
      <c r="D54" s="517"/>
      <c r="E54" s="629"/>
      <c r="F54" s="517"/>
    </row>
  </sheetData>
  <sheetProtection algorithmName="SHA-512" hashValue="7EYLRBRLZbo+TEUSZck43QQe41QP3yU3O4C6AUbu7SSTt+7ZNPyGJUNM368VmUYPp/32hfFA4tI1HD3NEH1WNA==" saltValue="6O1lY2PZhwrGOmBU9R2SLg==" spinCount="100000" sheet="1" objects="1" scenarios="1" formatCells="0" formatColumns="0" formatRows="0" selectLockedCells="1"/>
  <mergeCells count="6">
    <mergeCell ref="A8:B8"/>
    <mergeCell ref="C8:D8"/>
    <mergeCell ref="A10:B10"/>
    <mergeCell ref="C10:D10"/>
    <mergeCell ref="A14:G14"/>
    <mergeCell ref="C6:E6"/>
  </mergeCells>
  <pageMargins left="0.70866141732283472" right="0.51181102362204722" top="0.78740157480314965" bottom="0.78740157480314965" header="0.31496062992125984" footer="0.31496062992125984"/>
  <pageSetup paperSize="9" scale="4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95"/>
  <sheetViews>
    <sheetView zoomScaleNormal="100" zoomScaleSheetLayoutView="100" workbookViewId="0">
      <selection activeCell="B5" sqref="B5"/>
    </sheetView>
  </sheetViews>
  <sheetFormatPr defaultColWidth="14.42578125" defaultRowHeight="15" customHeight="1" x14ac:dyDescent="0.2"/>
  <cols>
    <col min="1" max="1" width="14" style="136" customWidth="1"/>
    <col min="2" max="2" width="79.28515625" style="136" customWidth="1"/>
    <col min="3" max="4" width="29.5703125" style="136" customWidth="1"/>
    <col min="5" max="5" width="21.7109375" style="136" customWidth="1"/>
    <col min="6" max="6" width="15" style="136" bestFit="1" customWidth="1"/>
    <col min="7" max="27" width="9.140625" style="136" customWidth="1"/>
    <col min="28" max="16384" width="14.42578125" style="136"/>
  </cols>
  <sheetData>
    <row r="1" spans="1:27" ht="7.5" customHeight="1" thickBot="1" x14ac:dyDescent="0.25">
      <c r="A1" s="133"/>
      <c r="B1" s="134"/>
      <c r="C1" s="134"/>
      <c r="D1" s="134"/>
      <c r="E1" s="134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</row>
    <row r="2" spans="1:27" ht="18" customHeight="1" x14ac:dyDescent="0.2">
      <c r="A2" s="137"/>
      <c r="B2" s="678"/>
      <c r="C2" s="678"/>
      <c r="D2" s="678"/>
      <c r="E2" s="679"/>
      <c r="F2" s="138"/>
      <c r="G2" s="138"/>
      <c r="H2" s="138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</row>
    <row r="3" spans="1:27" ht="3" customHeight="1" x14ac:dyDescent="0.4">
      <c r="A3" s="7"/>
      <c r="B3" s="127"/>
      <c r="C3" s="127"/>
      <c r="D3" s="127"/>
      <c r="E3" s="197"/>
      <c r="F3" s="127"/>
      <c r="G3" s="127"/>
      <c r="H3" s="127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</row>
    <row r="4" spans="1:27" ht="18" customHeight="1" x14ac:dyDescent="0.2">
      <c r="A4" s="8"/>
      <c r="B4" s="128"/>
      <c r="C4" s="128"/>
      <c r="D4" s="128"/>
      <c r="E4" s="511"/>
      <c r="F4" s="128"/>
      <c r="G4" s="128"/>
      <c r="H4" s="128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</row>
    <row r="5" spans="1:27" ht="18" customHeight="1" x14ac:dyDescent="0.2">
      <c r="A5" s="8"/>
      <c r="B5" s="129"/>
      <c r="C5" s="129"/>
      <c r="D5" s="129"/>
      <c r="E5" s="512"/>
      <c r="F5" s="129"/>
      <c r="G5" s="129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</row>
    <row r="6" spans="1:27" ht="18" customHeight="1" thickBot="1" x14ac:dyDescent="0.25">
      <c r="A6" s="9"/>
      <c r="B6" s="10"/>
      <c r="C6" s="198"/>
      <c r="D6" s="198"/>
      <c r="E6" s="199"/>
      <c r="F6" s="11"/>
      <c r="G6" s="139"/>
      <c r="H6" s="11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</row>
    <row r="7" spans="1:27" ht="18" customHeight="1" x14ac:dyDescent="0.2">
      <c r="A7" s="36" t="s">
        <v>0</v>
      </c>
      <c r="B7" s="43" t="str">
        <f>Orçamento!B6</f>
        <v>ESCOLA DE TEMPO INTEGRAL - VALE DO SOL</v>
      </c>
      <c r="C7" s="43"/>
      <c r="D7" s="43"/>
      <c r="E7" s="144"/>
      <c r="F7" s="11"/>
      <c r="G7" s="1"/>
      <c r="H7" s="1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</row>
    <row r="8" spans="1:27" ht="18" customHeight="1" x14ac:dyDescent="0.2">
      <c r="A8" s="38"/>
      <c r="B8" s="37"/>
      <c r="C8" s="39"/>
      <c r="D8" s="39"/>
      <c r="E8" s="145"/>
      <c r="F8" s="11"/>
      <c r="G8" s="1"/>
      <c r="H8" s="1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</row>
    <row r="9" spans="1:27" ht="18" customHeight="1" x14ac:dyDescent="0.2">
      <c r="A9" s="40" t="str">
        <f xml:space="preserve"> "Tipo de Intervenção: " &amp;Orçamento!C8</f>
        <v>Tipo de Intervenção: CONSTRUÇÃO DE ESCOLA DE TEMPO INTEGRAL</v>
      </c>
      <c r="B9" s="43"/>
      <c r="C9" s="682"/>
      <c r="D9" s="43" t="str">
        <f>Orçamento!F8</f>
        <v>Área de intervenção:</v>
      </c>
      <c r="E9" s="541">
        <f>Orçamento!H8</f>
        <v>6714</v>
      </c>
      <c r="F9" s="11"/>
      <c r="G9" s="448"/>
      <c r="H9" s="448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</row>
    <row r="10" spans="1:27" ht="18" customHeight="1" x14ac:dyDescent="0.2">
      <c r="A10" s="40"/>
      <c r="B10" s="41"/>
      <c r="C10" s="682"/>
      <c r="D10" s="131" t="s">
        <v>3</v>
      </c>
      <c r="E10" s="132" t="e">
        <f>Orçamento!H10</f>
        <v>#VALUE!</v>
      </c>
      <c r="F10" s="11"/>
      <c r="G10" s="13"/>
      <c r="H10" s="14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</row>
    <row r="11" spans="1:27" ht="18" customHeight="1" thickBot="1" x14ac:dyDescent="0.25">
      <c r="A11" s="40" t="s">
        <v>2</v>
      </c>
      <c r="B11" s="43" t="str">
        <f>Orçamento!B10</f>
        <v>RODOVIA ENGENHEIRO RENÊ BENEDITO DA SILVA,SN, VALE DO SOL - ITAPEVI/SP</v>
      </c>
      <c r="C11" s="682"/>
      <c r="D11" s="683" t="str">
        <f>Orçamento!F12</f>
        <v>Invest./Área:</v>
      </c>
      <c r="E11" s="543" t="e">
        <f>Orçamento!H12</f>
        <v>#VALUE!</v>
      </c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</row>
    <row r="12" spans="1:27" ht="18" customHeight="1" thickBot="1" x14ac:dyDescent="0.25">
      <c r="A12" s="146"/>
      <c r="B12" s="147"/>
      <c r="C12" s="148"/>
      <c r="D12" s="148"/>
      <c r="E12" s="149"/>
      <c r="F12" s="11"/>
      <c r="G12" s="14"/>
      <c r="H12" s="14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</row>
    <row r="13" spans="1:27" ht="18" customHeight="1" thickBot="1" x14ac:dyDescent="0.25">
      <c r="A13" s="48"/>
      <c r="B13" s="684"/>
      <c r="C13" s="684"/>
      <c r="D13" s="685"/>
      <c r="E13" s="686"/>
      <c r="F13" s="211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</row>
    <row r="14" spans="1:27" ht="39.75" customHeight="1" x14ac:dyDescent="0.2">
      <c r="A14" s="150" t="s">
        <v>153</v>
      </c>
      <c r="B14" s="151" t="s">
        <v>154</v>
      </c>
      <c r="C14" s="151" t="s">
        <v>189</v>
      </c>
      <c r="D14" s="151" t="s">
        <v>190</v>
      </c>
      <c r="E14" s="152" t="s">
        <v>11</v>
      </c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</row>
    <row r="15" spans="1:27" ht="19.5" customHeight="1" x14ac:dyDescent="0.2">
      <c r="A15" s="153">
        <v>1</v>
      </c>
      <c r="B15" s="154" t="str">
        <f>VLOOKUP(A15,Orçamento!$A$15:$I$562,4,TRUE)</f>
        <v>ADMINISTRAÇÃO LOCAL E INSTALAÇÕES DE CANTEIRO</v>
      </c>
      <c r="C15" s="155">
        <f>VLOOKUP(A15,Orçamento!$A$15:$I$562,5,0)</f>
        <v>0</v>
      </c>
      <c r="D15" s="206" t="e">
        <f>C15*(1+Orçamento!$F$564)</f>
        <v>#VALUE!</v>
      </c>
      <c r="E15" s="156" t="e">
        <f t="shared" ref="E15:E29" si="0">C15/$C$30</f>
        <v>#DIV/0!</v>
      </c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</row>
    <row r="16" spans="1:27" ht="19.5" customHeight="1" x14ac:dyDescent="0.2">
      <c r="A16" s="153">
        <v>2</v>
      </c>
      <c r="B16" s="154" t="str">
        <f>VLOOKUP(A16,Orçamento!$A$15:$I$562,4,TRUE)</f>
        <v>MOVIMENTAÇÃO DE TERRA</v>
      </c>
      <c r="C16" s="155">
        <f>VLOOKUP(A16,Orçamento!$A$15:$I$562,5,0)</f>
        <v>0</v>
      </c>
      <c r="D16" s="206" t="e">
        <f>C16*(1+Orçamento!$F$564)</f>
        <v>#VALUE!</v>
      </c>
      <c r="E16" s="156" t="e">
        <f t="shared" si="0"/>
        <v>#DIV/0!</v>
      </c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</row>
    <row r="17" spans="1:27" ht="19.5" customHeight="1" x14ac:dyDescent="0.2">
      <c r="A17" s="153">
        <v>3</v>
      </c>
      <c r="B17" s="154" t="str">
        <f>VLOOKUP(A17,Orçamento!$A$15:$I$562,4,TRUE)</f>
        <v>FUNDAÇÃO E ESTRUTURA</v>
      </c>
      <c r="C17" s="155">
        <f>VLOOKUP(A17,Orçamento!$A$15:$I$562,5,0)</f>
        <v>0</v>
      </c>
      <c r="D17" s="206" t="e">
        <f>C17*(1+Orçamento!$F$564)</f>
        <v>#VALUE!</v>
      </c>
      <c r="E17" s="156" t="e">
        <f t="shared" si="0"/>
        <v>#DIV/0!</v>
      </c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</row>
    <row r="18" spans="1:27" ht="19.5" customHeight="1" x14ac:dyDescent="0.2">
      <c r="A18" s="153">
        <v>4</v>
      </c>
      <c r="B18" s="154" t="str">
        <f>VLOOKUP(A18,Orçamento!$A$15:$I$562,4,TRUE)</f>
        <v>ALVENARIA E OUTROS ELEMENTOS DIVISÓRIOS</v>
      </c>
      <c r="C18" s="155">
        <f>VLOOKUP(A18,Orçamento!$A$15:$I$562,5,0)</f>
        <v>0</v>
      </c>
      <c r="D18" s="206" t="e">
        <f>C18*(1+Orçamento!$F$564)</f>
        <v>#VALUE!</v>
      </c>
      <c r="E18" s="156" t="e">
        <f t="shared" si="0"/>
        <v>#DIV/0!</v>
      </c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</row>
    <row r="19" spans="1:27" ht="19.5" customHeight="1" x14ac:dyDescent="0.2">
      <c r="A19" s="153">
        <v>5</v>
      </c>
      <c r="B19" s="154" t="str">
        <f>VLOOKUP(A19,Orçamento!$A$15:$I$562,4,TRUE)</f>
        <v xml:space="preserve"> ELEMENTOS DE MADEIRA / COMPONENTES ESPECIAIS</v>
      </c>
      <c r="C19" s="155">
        <f>VLOOKUP(A19,Orçamento!$A$15:$I$562,5,0)</f>
        <v>0</v>
      </c>
      <c r="D19" s="206" t="e">
        <f>C19*(1+Orçamento!$F$564)</f>
        <v>#VALUE!</v>
      </c>
      <c r="E19" s="156" t="e">
        <f t="shared" si="0"/>
        <v>#DIV/0!</v>
      </c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</row>
    <row r="20" spans="1:27" ht="19.5" customHeight="1" x14ac:dyDescent="0.2">
      <c r="A20" s="153">
        <v>6</v>
      </c>
      <c r="B20" s="154" t="str">
        <f>VLOOKUP(A20,Orçamento!$A$15:$I$562,4,TRUE)</f>
        <v>ELEMENTOS METÁLICOS / COMPONENTES ESPECIAIS</v>
      </c>
      <c r="C20" s="155">
        <f>VLOOKUP(A20,Orçamento!$A$15:$I$562,5,0)</f>
        <v>0</v>
      </c>
      <c r="D20" s="206" t="e">
        <f>C20*(1+Orçamento!$F$564)</f>
        <v>#VALUE!</v>
      </c>
      <c r="E20" s="156" t="e">
        <f t="shared" si="0"/>
        <v>#DIV/0!</v>
      </c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</row>
    <row r="21" spans="1:27" ht="19.5" customHeight="1" x14ac:dyDescent="0.2">
      <c r="A21" s="153">
        <v>7</v>
      </c>
      <c r="B21" s="154" t="str">
        <f>VLOOKUP(A21,Orçamento!$A$15:$I$562,4,TRUE)</f>
        <v>COBERTURA</v>
      </c>
      <c r="C21" s="155">
        <f>VLOOKUP(A21,Orçamento!$A$15:$I$562,5,0)</f>
        <v>0</v>
      </c>
      <c r="D21" s="206" t="e">
        <f>C21*(1+Orçamento!$F$564)</f>
        <v>#VALUE!</v>
      </c>
      <c r="E21" s="156" t="e">
        <f t="shared" si="0"/>
        <v>#DIV/0!</v>
      </c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</row>
    <row r="22" spans="1:27" ht="19.5" customHeight="1" x14ac:dyDescent="0.2">
      <c r="A22" s="153">
        <v>8</v>
      </c>
      <c r="B22" s="154" t="str">
        <f>VLOOKUP(A22,Orçamento!$A$15:$I$562,4,TRUE)</f>
        <v>INSTALAÇÃO HIDRÁULICA</v>
      </c>
      <c r="C22" s="155">
        <f>VLOOKUP(A22,Orçamento!$A$15:$I$562,5,0)</f>
        <v>0</v>
      </c>
      <c r="D22" s="206" t="e">
        <f>C22*(1+Orçamento!$F$564)</f>
        <v>#VALUE!</v>
      </c>
      <c r="E22" s="156" t="e">
        <f t="shared" si="0"/>
        <v>#DIV/0!</v>
      </c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</row>
    <row r="23" spans="1:27" ht="19.5" customHeight="1" x14ac:dyDescent="0.2">
      <c r="A23" s="153">
        <v>9</v>
      </c>
      <c r="B23" s="154" t="str">
        <f>VLOOKUP(A23,Orçamento!$A$15:$I$562,4,TRUE)</f>
        <v>INSTALAÇÃO ELÉTRICA</v>
      </c>
      <c r="C23" s="155">
        <f>VLOOKUP(A23,Orçamento!$A$15:$I$562,5,0)</f>
        <v>0</v>
      </c>
      <c r="D23" s="206" t="e">
        <f>C23*(1+Orçamento!$F$564)</f>
        <v>#VALUE!</v>
      </c>
      <c r="E23" s="156" t="e">
        <f t="shared" si="0"/>
        <v>#DIV/0!</v>
      </c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</row>
    <row r="24" spans="1:27" ht="19.5" customHeight="1" x14ac:dyDescent="0.2">
      <c r="A24" s="153">
        <v>10</v>
      </c>
      <c r="B24" s="154" t="str">
        <f>VLOOKUP(A24,Orçamento!$A$15:$I$562,4,TRUE)</f>
        <v>FORRO</v>
      </c>
      <c r="C24" s="155">
        <f>VLOOKUP(A24,Orçamento!$A$15:$I$562,5,0)</f>
        <v>0</v>
      </c>
      <c r="D24" s="206" t="e">
        <f>C24*(1+Orçamento!$F$564)</f>
        <v>#VALUE!</v>
      </c>
      <c r="E24" s="156" t="e">
        <f t="shared" si="0"/>
        <v>#DIV/0!</v>
      </c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</row>
    <row r="25" spans="1:27" ht="19.5" customHeight="1" x14ac:dyDescent="0.2">
      <c r="A25" s="153">
        <v>11</v>
      </c>
      <c r="B25" s="154" t="str">
        <f>VLOOKUP(A25,Orçamento!$A$15:$I$562,4,TRUE)</f>
        <v>REVESTIMENTO</v>
      </c>
      <c r="C25" s="155">
        <f>VLOOKUP(A25,Orçamento!$A$15:$I$562,5,0)</f>
        <v>0</v>
      </c>
      <c r="D25" s="206" t="e">
        <f>C25*(1+Orçamento!$F$564)</f>
        <v>#VALUE!</v>
      </c>
      <c r="E25" s="156" t="e">
        <f t="shared" si="0"/>
        <v>#DIV/0!</v>
      </c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</row>
    <row r="26" spans="1:27" ht="19.5" customHeight="1" x14ac:dyDescent="0.2">
      <c r="A26" s="153">
        <v>12</v>
      </c>
      <c r="B26" s="154" t="str">
        <f>VLOOKUP(A26,Orçamento!$A$15:$I$562,4,TRUE)</f>
        <v>PISOS / SOLEIRAS / RODAPÉS / PEITORIS / ESCADAS</v>
      </c>
      <c r="C26" s="155">
        <f>VLOOKUP(A26,Orçamento!$A$15:$I$562,5,0)</f>
        <v>0</v>
      </c>
      <c r="D26" s="206" t="e">
        <f>C26*(1+Orçamento!$F$564)</f>
        <v>#VALUE!</v>
      </c>
      <c r="E26" s="156" t="e">
        <f t="shared" si="0"/>
        <v>#DIV/0!</v>
      </c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</row>
    <row r="27" spans="1:27" ht="19.5" customHeight="1" x14ac:dyDescent="0.2">
      <c r="A27" s="153">
        <v>13</v>
      </c>
      <c r="B27" s="154" t="str">
        <f>VLOOKUP(A27,Orçamento!$A$15:$I$562,4,TRUE)</f>
        <v>PINTURAS</v>
      </c>
      <c r="C27" s="155">
        <f>VLOOKUP(A27,Orçamento!$A$15:$I$562,5,0)</f>
        <v>0</v>
      </c>
      <c r="D27" s="206" t="e">
        <f>C27*(1+Orçamento!$F$564)</f>
        <v>#VALUE!</v>
      </c>
      <c r="E27" s="156" t="e">
        <f t="shared" si="0"/>
        <v>#DIV/0!</v>
      </c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</row>
    <row r="28" spans="1:27" ht="19.5" customHeight="1" x14ac:dyDescent="0.2">
      <c r="A28" s="153">
        <v>14</v>
      </c>
      <c r="B28" s="154" t="str">
        <f>VLOOKUP(A28,Orçamento!$A$15:$I$562,4,TRUE)</f>
        <v>ELEVADOR</v>
      </c>
      <c r="C28" s="155">
        <f>VLOOKUP(A28,Orçamento!$A$15:$I$562,5,0)</f>
        <v>0</v>
      </c>
      <c r="D28" s="206" t="e">
        <f>C28*(1+Orçamento!$F$564)</f>
        <v>#VALUE!</v>
      </c>
      <c r="E28" s="156" t="e">
        <f t="shared" si="0"/>
        <v>#DIV/0!</v>
      </c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</row>
    <row r="29" spans="1:27" ht="19.5" customHeight="1" x14ac:dyDescent="0.2">
      <c r="A29" s="153">
        <v>15</v>
      </c>
      <c r="B29" s="154" t="str">
        <f>VLOOKUP(A29,Orçamento!$A$15:$I$562,4,TRUE)</f>
        <v>SERVIÇOS COMPLEMENTARES</v>
      </c>
      <c r="C29" s="155">
        <f>VLOOKUP(A29,Orçamento!$A$15:$I$562,5,0)</f>
        <v>0</v>
      </c>
      <c r="D29" s="206" t="e">
        <f>C29*(1+Orçamento!$F$564)</f>
        <v>#VALUE!</v>
      </c>
      <c r="E29" s="156" t="e">
        <f t="shared" si="0"/>
        <v>#DIV/0!</v>
      </c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</row>
    <row r="30" spans="1:27" ht="27" customHeight="1" thickBot="1" x14ac:dyDescent="0.25">
      <c r="A30" s="449" t="s">
        <v>155</v>
      </c>
      <c r="B30" s="450"/>
      <c r="C30" s="157">
        <f>SUM(C15:C29)</f>
        <v>0</v>
      </c>
      <c r="D30" s="157" t="e">
        <f>SUM(D15:D29)</f>
        <v>#VALUE!</v>
      </c>
      <c r="E30" s="158" t="e">
        <f>SUM(E15:E29)</f>
        <v>#DIV/0!</v>
      </c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</row>
    <row r="31" spans="1:27" ht="12.75" customHeight="1" x14ac:dyDescent="0.2">
      <c r="A31" s="680"/>
      <c r="B31" s="680"/>
      <c r="C31" s="680"/>
      <c r="D31" s="680"/>
      <c r="E31" s="681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</row>
    <row r="32" spans="1:27" ht="14.25" customHeight="1" x14ac:dyDescent="0.2">
      <c r="A32" s="142"/>
      <c r="B32" s="135"/>
      <c r="C32" s="521"/>
      <c r="D32" s="521"/>
      <c r="E32" s="521"/>
      <c r="F32" s="1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</row>
    <row r="33" spans="1:27" ht="14.25" customHeight="1" x14ac:dyDescent="0.2">
      <c r="A33" s="142"/>
      <c r="B33" s="135"/>
      <c r="C33" s="135"/>
      <c r="D33" s="135"/>
      <c r="E33" s="143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</row>
    <row r="34" spans="1:27" ht="14.25" customHeight="1" x14ac:dyDescent="0.2">
      <c r="A34" s="142"/>
      <c r="C34" s="527"/>
      <c r="D34" s="527"/>
      <c r="E34" s="143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</row>
    <row r="35" spans="1:27" ht="14.25" customHeight="1" x14ac:dyDescent="0.2">
      <c r="A35" s="142"/>
      <c r="E35" s="143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</row>
    <row r="36" spans="1:27" ht="14.25" customHeight="1" x14ac:dyDescent="0.2">
      <c r="A36" s="142"/>
      <c r="E36" s="143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</row>
    <row r="37" spans="1:27" ht="14.25" customHeight="1" x14ac:dyDescent="0.2">
      <c r="A37" s="142"/>
      <c r="B37" s="135"/>
      <c r="C37" s="135"/>
      <c r="D37" s="135"/>
      <c r="E37" s="143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</row>
    <row r="38" spans="1:27" ht="14.25" customHeight="1" x14ac:dyDescent="0.2">
      <c r="A38" s="142"/>
      <c r="B38" s="135"/>
      <c r="C38" s="135"/>
      <c r="D38" s="135"/>
      <c r="E38" s="143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</row>
    <row r="39" spans="1:27" ht="14.25" customHeight="1" x14ac:dyDescent="0.2">
      <c r="A39" s="142"/>
      <c r="B39" s="135"/>
      <c r="C39" s="135"/>
      <c r="D39" s="135"/>
      <c r="E39" s="143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</row>
    <row r="40" spans="1:27" ht="14.25" customHeight="1" x14ac:dyDescent="0.2">
      <c r="A40" s="142"/>
      <c r="B40" s="135"/>
      <c r="C40" s="135"/>
      <c r="D40" s="135"/>
      <c r="E40" s="143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</row>
    <row r="41" spans="1:27" ht="14.25" customHeight="1" x14ac:dyDescent="0.2">
      <c r="A41" s="142"/>
      <c r="B41" s="135"/>
      <c r="C41" s="135"/>
      <c r="D41" s="135"/>
      <c r="E41" s="143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</row>
    <row r="42" spans="1:27" ht="14.25" customHeight="1" x14ac:dyDescent="0.2">
      <c r="A42" s="142"/>
      <c r="B42" s="135"/>
      <c r="C42" s="135"/>
      <c r="D42" s="135"/>
      <c r="E42" s="143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</row>
    <row r="43" spans="1:27" ht="14.25" customHeight="1" x14ac:dyDescent="0.2">
      <c r="A43" s="142"/>
      <c r="B43" s="135"/>
      <c r="C43" s="135"/>
      <c r="D43" s="135"/>
      <c r="E43" s="143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</row>
    <row r="44" spans="1:27" ht="14.25" customHeight="1" x14ac:dyDescent="0.2">
      <c r="A44" s="142"/>
      <c r="B44" s="135"/>
      <c r="C44" s="135"/>
      <c r="D44" s="135"/>
      <c r="E44" s="143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</row>
    <row r="45" spans="1:27" ht="14.25" customHeight="1" x14ac:dyDescent="0.2">
      <c r="A45" s="142"/>
      <c r="B45" s="135"/>
      <c r="C45" s="135"/>
      <c r="D45" s="135"/>
      <c r="E45" s="143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</row>
    <row r="46" spans="1:27" ht="14.25" customHeight="1" x14ac:dyDescent="0.2">
      <c r="A46" s="142"/>
      <c r="B46" s="135"/>
      <c r="C46" s="135"/>
      <c r="D46" s="135"/>
      <c r="E46" s="143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</row>
    <row r="47" spans="1:27" ht="14.25" customHeight="1" x14ac:dyDescent="0.2">
      <c r="A47" s="142"/>
      <c r="B47" s="135"/>
      <c r="C47" s="135"/>
      <c r="D47" s="135"/>
      <c r="E47" s="143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</row>
    <row r="48" spans="1:27" ht="14.25" customHeight="1" x14ac:dyDescent="0.2">
      <c r="A48" s="142"/>
      <c r="B48" s="135"/>
      <c r="C48" s="135"/>
      <c r="D48" s="135"/>
      <c r="E48" s="143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</row>
    <row r="49" spans="1:27" ht="14.25" customHeight="1" x14ac:dyDescent="0.2">
      <c r="A49" s="142"/>
      <c r="B49" s="135"/>
      <c r="C49" s="135"/>
      <c r="D49" s="135"/>
      <c r="E49" s="143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</row>
    <row r="50" spans="1:27" ht="14.25" customHeight="1" x14ac:dyDescent="0.2">
      <c r="A50" s="142"/>
      <c r="B50" s="135"/>
      <c r="C50" s="135"/>
      <c r="D50" s="135"/>
      <c r="E50" s="143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</row>
    <row r="51" spans="1:27" ht="14.25" customHeight="1" x14ac:dyDescent="0.2">
      <c r="A51" s="142"/>
      <c r="B51" s="135"/>
      <c r="C51" s="135"/>
      <c r="D51" s="135"/>
      <c r="E51" s="143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</row>
    <row r="52" spans="1:27" ht="14.25" customHeight="1" x14ac:dyDescent="0.2">
      <c r="A52" s="142"/>
      <c r="B52" s="135"/>
      <c r="C52" s="135"/>
      <c r="D52" s="135"/>
      <c r="E52" s="143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</row>
    <row r="53" spans="1:27" ht="14.25" customHeight="1" x14ac:dyDescent="0.2">
      <c r="A53" s="142"/>
      <c r="B53" s="135"/>
      <c r="C53" s="135"/>
      <c r="D53" s="135"/>
      <c r="E53" s="143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</row>
    <row r="54" spans="1:27" ht="14.25" customHeight="1" x14ac:dyDescent="0.2">
      <c r="A54" s="142"/>
      <c r="B54" s="135"/>
      <c r="C54" s="135"/>
      <c r="D54" s="135"/>
      <c r="E54" s="143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</row>
    <row r="55" spans="1:27" ht="14.25" customHeight="1" x14ac:dyDescent="0.2">
      <c r="A55" s="142"/>
      <c r="B55" s="135"/>
      <c r="C55" s="135"/>
      <c r="D55" s="135"/>
      <c r="E55" s="143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</row>
    <row r="56" spans="1:27" ht="14.25" customHeight="1" x14ac:dyDescent="0.2">
      <c r="A56" s="142"/>
      <c r="B56" s="135"/>
      <c r="C56" s="135"/>
      <c r="D56" s="135"/>
      <c r="E56" s="143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</row>
    <row r="57" spans="1:27" ht="14.25" customHeight="1" x14ac:dyDescent="0.2">
      <c r="A57" s="142"/>
      <c r="B57" s="135"/>
      <c r="C57" s="135"/>
      <c r="D57" s="135"/>
      <c r="E57" s="143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</row>
    <row r="58" spans="1:27" ht="14.25" customHeight="1" x14ac:dyDescent="0.2">
      <c r="A58" s="142"/>
      <c r="B58" s="135"/>
      <c r="C58" s="135"/>
      <c r="D58" s="135"/>
      <c r="E58" s="143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</row>
    <row r="59" spans="1:27" ht="14.25" customHeight="1" x14ac:dyDescent="0.2">
      <c r="A59" s="142"/>
      <c r="B59" s="135"/>
      <c r="C59" s="135"/>
      <c r="D59" s="135"/>
      <c r="E59" s="143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</row>
    <row r="60" spans="1:27" ht="14.25" customHeight="1" x14ac:dyDescent="0.2">
      <c r="A60" s="142"/>
      <c r="B60" s="135"/>
      <c r="C60" s="135"/>
      <c r="D60" s="135"/>
      <c r="E60" s="143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</row>
    <row r="61" spans="1:27" ht="14.25" customHeight="1" x14ac:dyDescent="0.2">
      <c r="A61" s="142"/>
      <c r="B61" s="135"/>
      <c r="C61" s="135"/>
      <c r="D61" s="135"/>
      <c r="E61" s="143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</row>
    <row r="62" spans="1:27" ht="14.25" customHeight="1" x14ac:dyDescent="0.2">
      <c r="A62" s="142"/>
      <c r="B62" s="135"/>
      <c r="C62" s="135"/>
      <c r="D62" s="135"/>
      <c r="E62" s="143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</row>
    <row r="63" spans="1:27" ht="14.25" customHeight="1" x14ac:dyDescent="0.2">
      <c r="A63" s="142"/>
      <c r="B63" s="135"/>
      <c r="C63" s="135"/>
      <c r="D63" s="135"/>
      <c r="E63" s="143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</row>
    <row r="64" spans="1:27" ht="14.25" customHeight="1" x14ac:dyDescent="0.2">
      <c r="A64" s="142"/>
      <c r="B64" s="135"/>
      <c r="C64" s="135"/>
      <c r="D64" s="135"/>
      <c r="E64" s="143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</row>
    <row r="65" spans="1:27" ht="14.25" customHeight="1" x14ac:dyDescent="0.2">
      <c r="A65" s="142"/>
      <c r="B65" s="135"/>
      <c r="C65" s="135"/>
      <c r="D65" s="135"/>
      <c r="E65" s="143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</row>
    <row r="66" spans="1:27" ht="14.25" customHeight="1" x14ac:dyDescent="0.2">
      <c r="A66" s="142"/>
      <c r="B66" s="135"/>
      <c r="C66" s="135"/>
      <c r="D66" s="135"/>
      <c r="E66" s="143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</row>
    <row r="67" spans="1:27" ht="14.25" customHeight="1" x14ac:dyDescent="0.2">
      <c r="A67" s="142"/>
      <c r="B67" s="135"/>
      <c r="C67" s="135"/>
      <c r="D67" s="135"/>
      <c r="E67" s="143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</row>
    <row r="68" spans="1:27" ht="14.25" customHeight="1" x14ac:dyDescent="0.2">
      <c r="A68" s="142"/>
      <c r="B68" s="135"/>
      <c r="C68" s="135"/>
      <c r="D68" s="135"/>
      <c r="E68" s="143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</row>
    <row r="69" spans="1:27" ht="14.25" customHeight="1" x14ac:dyDescent="0.2">
      <c r="A69" s="142"/>
      <c r="B69" s="135"/>
      <c r="C69" s="135"/>
      <c r="D69" s="135"/>
      <c r="E69" s="143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</row>
    <row r="70" spans="1:27" ht="14.25" customHeight="1" x14ac:dyDescent="0.2">
      <c r="A70" s="142"/>
      <c r="B70" s="135"/>
      <c r="C70" s="135"/>
      <c r="D70" s="135"/>
      <c r="E70" s="143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</row>
    <row r="71" spans="1:27" ht="14.25" customHeight="1" x14ac:dyDescent="0.2">
      <c r="A71" s="142"/>
      <c r="B71" s="135"/>
      <c r="C71" s="135"/>
      <c r="D71" s="135"/>
      <c r="E71" s="143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</row>
    <row r="72" spans="1:27" ht="14.25" customHeight="1" x14ac:dyDescent="0.2">
      <c r="A72" s="142"/>
      <c r="B72" s="135"/>
      <c r="C72" s="135"/>
      <c r="D72" s="135"/>
      <c r="E72" s="143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</row>
    <row r="73" spans="1:27" ht="14.25" customHeight="1" x14ac:dyDescent="0.2">
      <c r="A73" s="142"/>
      <c r="B73" s="135"/>
      <c r="C73" s="135"/>
      <c r="D73" s="135"/>
      <c r="E73" s="143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</row>
    <row r="74" spans="1:27" ht="14.25" customHeight="1" x14ac:dyDescent="0.2">
      <c r="A74" s="142"/>
      <c r="B74" s="135"/>
      <c r="C74" s="135"/>
      <c r="D74" s="135"/>
      <c r="E74" s="143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</row>
    <row r="75" spans="1:27" ht="14.25" customHeight="1" x14ac:dyDescent="0.2">
      <c r="A75" s="142"/>
      <c r="B75" s="135"/>
      <c r="C75" s="135"/>
      <c r="D75" s="135"/>
      <c r="E75" s="143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</row>
    <row r="76" spans="1:27" ht="14.25" customHeight="1" x14ac:dyDescent="0.2">
      <c r="A76" s="142"/>
      <c r="B76" s="135"/>
      <c r="C76" s="135"/>
      <c r="D76" s="135"/>
      <c r="E76" s="143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</row>
    <row r="77" spans="1:27" ht="14.25" customHeight="1" x14ac:dyDescent="0.2">
      <c r="A77" s="142"/>
      <c r="B77" s="135"/>
      <c r="C77" s="135"/>
      <c r="D77" s="135"/>
      <c r="E77" s="143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</row>
    <row r="78" spans="1:27" ht="14.25" customHeight="1" x14ac:dyDescent="0.2">
      <c r="A78" s="142"/>
      <c r="B78" s="135"/>
      <c r="C78" s="135"/>
      <c r="D78" s="135"/>
      <c r="E78" s="143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</row>
    <row r="79" spans="1:27" ht="14.25" customHeight="1" x14ac:dyDescent="0.2">
      <c r="A79" s="142"/>
      <c r="B79" s="135"/>
      <c r="C79" s="135"/>
      <c r="D79" s="135"/>
      <c r="E79" s="143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</row>
    <row r="80" spans="1:27" ht="14.25" customHeight="1" x14ac:dyDescent="0.2">
      <c r="A80" s="142"/>
      <c r="B80" s="135"/>
      <c r="C80" s="135"/>
      <c r="D80" s="135"/>
      <c r="E80" s="143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</row>
    <row r="81" spans="1:27" ht="14.25" customHeight="1" x14ac:dyDescent="0.2">
      <c r="A81" s="142"/>
      <c r="B81" s="135"/>
      <c r="C81" s="135"/>
      <c r="D81" s="135"/>
      <c r="E81" s="143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</row>
    <row r="82" spans="1:27" ht="14.25" customHeight="1" x14ac:dyDescent="0.2">
      <c r="A82" s="142"/>
      <c r="B82" s="135"/>
      <c r="C82" s="135"/>
      <c r="D82" s="135"/>
      <c r="E82" s="143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</row>
    <row r="83" spans="1:27" ht="14.25" customHeight="1" x14ac:dyDescent="0.2">
      <c r="A83" s="142"/>
      <c r="B83" s="135"/>
      <c r="C83" s="135"/>
      <c r="D83" s="135"/>
      <c r="E83" s="143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</row>
    <row r="84" spans="1:27" ht="14.25" customHeight="1" x14ac:dyDescent="0.2">
      <c r="A84" s="142"/>
      <c r="B84" s="135"/>
      <c r="C84" s="135"/>
      <c r="D84" s="135"/>
      <c r="E84" s="143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</row>
    <row r="85" spans="1:27" ht="14.25" customHeight="1" x14ac:dyDescent="0.2">
      <c r="A85" s="142"/>
      <c r="B85" s="135"/>
      <c r="C85" s="135"/>
      <c r="D85" s="135"/>
      <c r="E85" s="143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</row>
    <row r="86" spans="1:27" ht="14.25" customHeight="1" x14ac:dyDescent="0.2">
      <c r="A86" s="142"/>
      <c r="B86" s="135"/>
      <c r="C86" s="135"/>
      <c r="D86" s="135"/>
      <c r="E86" s="143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</row>
    <row r="87" spans="1:27" ht="14.25" customHeight="1" x14ac:dyDescent="0.2">
      <c r="A87" s="142"/>
      <c r="B87" s="135"/>
      <c r="C87" s="135"/>
      <c r="D87" s="135"/>
      <c r="E87" s="143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</row>
    <row r="88" spans="1:27" ht="14.25" customHeight="1" x14ac:dyDescent="0.2">
      <c r="A88" s="142"/>
      <c r="B88" s="135"/>
      <c r="C88" s="135"/>
      <c r="D88" s="135"/>
      <c r="E88" s="143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</row>
    <row r="89" spans="1:27" ht="14.25" customHeight="1" x14ac:dyDescent="0.2">
      <c r="A89" s="142"/>
      <c r="B89" s="135"/>
      <c r="C89" s="135"/>
      <c r="D89" s="135"/>
      <c r="E89" s="143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</row>
    <row r="90" spans="1:27" ht="14.25" customHeight="1" x14ac:dyDescent="0.2">
      <c r="A90" s="142"/>
      <c r="B90" s="135"/>
      <c r="C90" s="135"/>
      <c r="D90" s="135"/>
      <c r="E90" s="143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</row>
    <row r="91" spans="1:27" ht="14.25" customHeight="1" x14ac:dyDescent="0.2">
      <c r="A91" s="142"/>
      <c r="B91" s="135"/>
      <c r="C91" s="135"/>
      <c r="D91" s="135"/>
      <c r="E91" s="143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</row>
    <row r="92" spans="1:27" ht="14.25" customHeight="1" x14ac:dyDescent="0.2">
      <c r="A92" s="142"/>
      <c r="B92" s="135"/>
      <c r="C92" s="135"/>
      <c r="D92" s="135"/>
      <c r="E92" s="143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</row>
    <row r="93" spans="1:27" ht="14.25" customHeight="1" x14ac:dyDescent="0.2">
      <c r="A93" s="142"/>
      <c r="B93" s="135"/>
      <c r="C93" s="135"/>
      <c r="D93" s="135"/>
      <c r="E93" s="143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</row>
    <row r="94" spans="1:27" ht="14.25" customHeight="1" x14ac:dyDescent="0.2">
      <c r="A94" s="142"/>
      <c r="B94" s="135"/>
      <c r="C94" s="135"/>
      <c r="D94" s="135"/>
      <c r="E94" s="143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</row>
    <row r="95" spans="1:27" ht="14.25" customHeight="1" x14ac:dyDescent="0.2">
      <c r="A95" s="142"/>
      <c r="B95" s="135"/>
      <c r="C95" s="135"/>
      <c r="D95" s="135"/>
      <c r="E95" s="143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</row>
    <row r="96" spans="1:27" ht="14.25" customHeight="1" x14ac:dyDescent="0.2">
      <c r="A96" s="142"/>
      <c r="B96" s="135"/>
      <c r="C96" s="135"/>
      <c r="D96" s="135"/>
      <c r="E96" s="143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</row>
    <row r="97" spans="1:27" ht="14.25" customHeight="1" x14ac:dyDescent="0.2">
      <c r="A97" s="142"/>
      <c r="B97" s="135"/>
      <c r="C97" s="135"/>
      <c r="D97" s="135"/>
      <c r="E97" s="143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</row>
    <row r="98" spans="1:27" ht="14.25" customHeight="1" x14ac:dyDescent="0.2">
      <c r="A98" s="142"/>
      <c r="B98" s="135"/>
      <c r="C98" s="135"/>
      <c r="D98" s="135"/>
      <c r="E98" s="143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</row>
    <row r="99" spans="1:27" ht="14.25" customHeight="1" x14ac:dyDescent="0.2">
      <c r="A99" s="142"/>
      <c r="B99" s="135"/>
      <c r="C99" s="135"/>
      <c r="D99" s="135"/>
      <c r="E99" s="143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</row>
    <row r="100" spans="1:27" ht="14.25" customHeight="1" x14ac:dyDescent="0.2">
      <c r="A100" s="142"/>
      <c r="B100" s="135"/>
      <c r="C100" s="135"/>
      <c r="D100" s="135"/>
      <c r="E100" s="143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</row>
    <row r="101" spans="1:27" ht="14.25" customHeight="1" x14ac:dyDescent="0.2">
      <c r="A101" s="142"/>
      <c r="B101" s="135"/>
      <c r="C101" s="135"/>
      <c r="D101" s="135"/>
      <c r="E101" s="143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</row>
    <row r="102" spans="1:27" ht="14.25" customHeight="1" x14ac:dyDescent="0.2">
      <c r="A102" s="142"/>
      <c r="B102" s="135"/>
      <c r="C102" s="135"/>
      <c r="D102" s="135"/>
      <c r="E102" s="143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</row>
    <row r="103" spans="1:27" ht="14.25" customHeight="1" x14ac:dyDescent="0.2">
      <c r="A103" s="142"/>
      <c r="B103" s="135"/>
      <c r="C103" s="135"/>
      <c r="D103" s="135"/>
      <c r="E103" s="143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</row>
    <row r="104" spans="1:27" ht="14.25" customHeight="1" x14ac:dyDescent="0.2">
      <c r="A104" s="142"/>
      <c r="B104" s="135"/>
      <c r="C104" s="135"/>
      <c r="D104" s="135"/>
      <c r="E104" s="143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</row>
    <row r="105" spans="1:27" ht="14.25" customHeight="1" x14ac:dyDescent="0.2">
      <c r="A105" s="142"/>
      <c r="B105" s="135"/>
      <c r="C105" s="135"/>
      <c r="D105" s="135"/>
      <c r="E105" s="143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</row>
    <row r="106" spans="1:27" ht="14.25" customHeight="1" x14ac:dyDescent="0.2">
      <c r="A106" s="142"/>
      <c r="B106" s="135"/>
      <c r="C106" s="135"/>
      <c r="D106" s="135"/>
      <c r="E106" s="143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</row>
    <row r="107" spans="1:27" ht="14.25" customHeight="1" x14ac:dyDescent="0.2">
      <c r="A107" s="142"/>
      <c r="B107" s="135"/>
      <c r="C107" s="135"/>
      <c r="D107" s="135"/>
      <c r="E107" s="143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</row>
    <row r="108" spans="1:27" ht="14.25" customHeight="1" x14ac:dyDescent="0.2">
      <c r="A108" s="142"/>
      <c r="B108" s="135"/>
      <c r="C108" s="135"/>
      <c r="D108" s="135"/>
      <c r="E108" s="143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</row>
    <row r="109" spans="1:27" ht="14.25" customHeight="1" x14ac:dyDescent="0.2">
      <c r="A109" s="142"/>
      <c r="B109" s="135"/>
      <c r="C109" s="135"/>
      <c r="D109" s="135"/>
      <c r="E109" s="143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</row>
    <row r="110" spans="1:27" ht="14.25" customHeight="1" x14ac:dyDescent="0.2">
      <c r="A110" s="142"/>
      <c r="B110" s="135"/>
      <c r="C110" s="135"/>
      <c r="D110" s="135"/>
      <c r="E110" s="143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</row>
    <row r="111" spans="1:27" ht="14.25" customHeight="1" x14ac:dyDescent="0.2">
      <c r="A111" s="142"/>
      <c r="B111" s="135"/>
      <c r="C111" s="135"/>
      <c r="D111" s="135"/>
      <c r="E111" s="143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</row>
    <row r="112" spans="1:27" ht="14.25" customHeight="1" x14ac:dyDescent="0.2">
      <c r="A112" s="142"/>
      <c r="B112" s="135"/>
      <c r="C112" s="135"/>
      <c r="D112" s="135"/>
      <c r="E112" s="143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</row>
    <row r="113" spans="1:27" ht="14.25" customHeight="1" x14ac:dyDescent="0.2">
      <c r="A113" s="142"/>
      <c r="B113" s="135"/>
      <c r="C113" s="135"/>
      <c r="D113" s="135"/>
      <c r="E113" s="143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</row>
    <row r="114" spans="1:27" ht="14.25" customHeight="1" x14ac:dyDescent="0.2">
      <c r="A114" s="142"/>
      <c r="B114" s="135"/>
      <c r="C114" s="135"/>
      <c r="D114" s="135"/>
      <c r="E114" s="143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</row>
    <row r="115" spans="1:27" ht="14.25" customHeight="1" x14ac:dyDescent="0.2">
      <c r="A115" s="142"/>
      <c r="B115" s="135"/>
      <c r="C115" s="135"/>
      <c r="D115" s="135"/>
      <c r="E115" s="143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</row>
    <row r="116" spans="1:27" ht="14.25" customHeight="1" x14ac:dyDescent="0.2">
      <c r="A116" s="142"/>
      <c r="B116" s="135"/>
      <c r="C116" s="135"/>
      <c r="D116" s="135"/>
      <c r="E116" s="143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</row>
    <row r="117" spans="1:27" ht="14.25" customHeight="1" x14ac:dyDescent="0.2">
      <c r="A117" s="142"/>
      <c r="B117" s="135"/>
      <c r="C117" s="135"/>
      <c r="D117" s="135"/>
      <c r="E117" s="143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</row>
    <row r="118" spans="1:27" ht="14.25" customHeight="1" x14ac:dyDescent="0.2">
      <c r="A118" s="142"/>
      <c r="B118" s="135"/>
      <c r="C118" s="135"/>
      <c r="D118" s="135"/>
      <c r="E118" s="143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</row>
    <row r="119" spans="1:27" ht="14.25" customHeight="1" x14ac:dyDescent="0.2">
      <c r="A119" s="142"/>
      <c r="B119" s="135"/>
      <c r="C119" s="135"/>
      <c r="D119" s="135"/>
      <c r="E119" s="143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</row>
    <row r="120" spans="1:27" ht="14.25" customHeight="1" x14ac:dyDescent="0.2">
      <c r="A120" s="142"/>
      <c r="B120" s="135"/>
      <c r="C120" s="135"/>
      <c r="D120" s="135"/>
      <c r="E120" s="143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</row>
    <row r="121" spans="1:27" ht="14.25" customHeight="1" x14ac:dyDescent="0.2">
      <c r="A121" s="142"/>
      <c r="B121" s="135"/>
      <c r="C121" s="135"/>
      <c r="D121" s="135"/>
      <c r="E121" s="143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</row>
    <row r="122" spans="1:27" ht="14.25" customHeight="1" x14ac:dyDescent="0.2">
      <c r="A122" s="142"/>
      <c r="B122" s="135"/>
      <c r="C122" s="135"/>
      <c r="D122" s="135"/>
      <c r="E122" s="143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</row>
    <row r="123" spans="1:27" ht="14.25" customHeight="1" x14ac:dyDescent="0.2">
      <c r="A123" s="142"/>
      <c r="B123" s="135"/>
      <c r="C123" s="135"/>
      <c r="D123" s="135"/>
      <c r="E123" s="143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</row>
    <row r="124" spans="1:27" ht="14.25" customHeight="1" x14ac:dyDescent="0.2">
      <c r="A124" s="142"/>
      <c r="B124" s="135"/>
      <c r="C124" s="135"/>
      <c r="D124" s="135"/>
      <c r="E124" s="143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</row>
    <row r="125" spans="1:27" ht="14.25" customHeight="1" x14ac:dyDescent="0.2">
      <c r="A125" s="142"/>
      <c r="B125" s="135"/>
      <c r="C125" s="135"/>
      <c r="D125" s="135"/>
      <c r="E125" s="143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</row>
    <row r="126" spans="1:27" ht="14.25" customHeight="1" x14ac:dyDescent="0.2">
      <c r="A126" s="142"/>
      <c r="B126" s="135"/>
      <c r="C126" s="135"/>
      <c r="D126" s="135"/>
      <c r="E126" s="143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</row>
    <row r="127" spans="1:27" ht="14.25" customHeight="1" x14ac:dyDescent="0.2">
      <c r="A127" s="142"/>
      <c r="B127" s="135"/>
      <c r="C127" s="135"/>
      <c r="D127" s="135"/>
      <c r="E127" s="143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</row>
    <row r="128" spans="1:27" ht="14.25" customHeight="1" x14ac:dyDescent="0.2">
      <c r="A128" s="142"/>
      <c r="B128" s="135"/>
      <c r="C128" s="135"/>
      <c r="D128" s="135"/>
      <c r="E128" s="143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</row>
    <row r="129" spans="1:27" ht="14.25" customHeight="1" x14ac:dyDescent="0.2">
      <c r="A129" s="142"/>
      <c r="B129" s="135"/>
      <c r="C129" s="135"/>
      <c r="D129" s="135"/>
      <c r="E129" s="143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</row>
    <row r="130" spans="1:27" ht="14.25" customHeight="1" x14ac:dyDescent="0.2">
      <c r="A130" s="142"/>
      <c r="B130" s="135"/>
      <c r="C130" s="135"/>
      <c r="D130" s="135"/>
      <c r="E130" s="143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</row>
    <row r="131" spans="1:27" ht="14.25" customHeight="1" x14ac:dyDescent="0.2">
      <c r="A131" s="142"/>
      <c r="B131" s="135"/>
      <c r="C131" s="135"/>
      <c r="D131" s="135"/>
      <c r="E131" s="143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</row>
    <row r="132" spans="1:27" ht="14.25" customHeight="1" x14ac:dyDescent="0.2">
      <c r="A132" s="142"/>
      <c r="B132" s="135"/>
      <c r="C132" s="135"/>
      <c r="D132" s="135"/>
      <c r="E132" s="143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</row>
    <row r="133" spans="1:27" ht="14.25" customHeight="1" x14ac:dyDescent="0.2">
      <c r="A133" s="142"/>
      <c r="B133" s="135"/>
      <c r="C133" s="135"/>
      <c r="D133" s="135"/>
      <c r="E133" s="143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</row>
    <row r="134" spans="1:27" ht="14.25" customHeight="1" x14ac:dyDescent="0.2">
      <c r="A134" s="142"/>
      <c r="B134" s="135"/>
      <c r="C134" s="135"/>
      <c r="D134" s="135"/>
      <c r="E134" s="143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</row>
    <row r="135" spans="1:27" ht="14.25" customHeight="1" x14ac:dyDescent="0.2">
      <c r="A135" s="142"/>
      <c r="B135" s="135"/>
      <c r="C135" s="135"/>
      <c r="D135" s="135"/>
      <c r="E135" s="143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</row>
    <row r="136" spans="1:27" ht="14.25" customHeight="1" x14ac:dyDescent="0.2">
      <c r="A136" s="142"/>
      <c r="B136" s="135"/>
      <c r="C136" s="135"/>
      <c r="D136" s="135"/>
      <c r="E136" s="143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</row>
    <row r="137" spans="1:27" ht="14.25" customHeight="1" x14ac:dyDescent="0.2">
      <c r="A137" s="142"/>
      <c r="B137" s="135"/>
      <c r="C137" s="135"/>
      <c r="D137" s="135"/>
      <c r="E137" s="143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</row>
    <row r="138" spans="1:27" ht="14.25" customHeight="1" x14ac:dyDescent="0.2">
      <c r="A138" s="142"/>
      <c r="B138" s="135"/>
      <c r="C138" s="135"/>
      <c r="D138" s="135"/>
      <c r="E138" s="143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</row>
    <row r="139" spans="1:27" ht="14.25" customHeight="1" x14ac:dyDescent="0.2">
      <c r="A139" s="142"/>
      <c r="B139" s="135"/>
      <c r="C139" s="135"/>
      <c r="D139" s="135"/>
      <c r="E139" s="143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</row>
    <row r="140" spans="1:27" ht="14.25" customHeight="1" x14ac:dyDescent="0.2">
      <c r="A140" s="142"/>
      <c r="B140" s="135"/>
      <c r="C140" s="135"/>
      <c r="D140" s="135"/>
      <c r="E140" s="143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</row>
    <row r="141" spans="1:27" ht="14.25" customHeight="1" x14ac:dyDescent="0.2">
      <c r="A141" s="142"/>
      <c r="B141" s="135"/>
      <c r="C141" s="135"/>
      <c r="D141" s="135"/>
      <c r="E141" s="143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</row>
    <row r="142" spans="1:27" ht="14.25" customHeight="1" x14ac:dyDescent="0.2">
      <c r="A142" s="142"/>
      <c r="B142" s="135"/>
      <c r="C142" s="135"/>
      <c r="D142" s="135"/>
      <c r="E142" s="143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</row>
    <row r="143" spans="1:27" ht="14.25" customHeight="1" x14ac:dyDescent="0.2">
      <c r="A143" s="142"/>
      <c r="B143" s="135"/>
      <c r="C143" s="135"/>
      <c r="D143" s="135"/>
      <c r="E143" s="143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</row>
    <row r="144" spans="1:27" ht="14.25" customHeight="1" x14ac:dyDescent="0.2">
      <c r="A144" s="142"/>
      <c r="B144" s="135"/>
      <c r="C144" s="135"/>
      <c r="D144" s="135"/>
      <c r="E144" s="143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</row>
    <row r="145" spans="1:27" ht="14.25" customHeight="1" x14ac:dyDescent="0.2">
      <c r="A145" s="142"/>
      <c r="B145" s="135"/>
      <c r="C145" s="135"/>
      <c r="D145" s="135"/>
      <c r="E145" s="143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</row>
    <row r="146" spans="1:27" ht="14.25" customHeight="1" x14ac:dyDescent="0.2">
      <c r="A146" s="142"/>
      <c r="B146" s="135"/>
      <c r="C146" s="135"/>
      <c r="D146" s="135"/>
      <c r="E146" s="143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</row>
    <row r="147" spans="1:27" ht="14.25" customHeight="1" x14ac:dyDescent="0.2">
      <c r="A147" s="142"/>
      <c r="B147" s="135"/>
      <c r="C147" s="135"/>
      <c r="D147" s="135"/>
      <c r="E147" s="143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</row>
    <row r="148" spans="1:27" ht="14.25" customHeight="1" x14ac:dyDescent="0.2">
      <c r="A148" s="142"/>
      <c r="B148" s="135"/>
      <c r="C148" s="135"/>
      <c r="D148" s="135"/>
      <c r="E148" s="143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</row>
    <row r="149" spans="1:27" ht="14.25" customHeight="1" x14ac:dyDescent="0.2">
      <c r="A149" s="142"/>
      <c r="B149" s="135"/>
      <c r="C149" s="135"/>
      <c r="D149" s="135"/>
      <c r="E149" s="143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</row>
    <row r="150" spans="1:27" ht="14.25" customHeight="1" x14ac:dyDescent="0.2">
      <c r="A150" s="142"/>
      <c r="B150" s="135"/>
      <c r="C150" s="135"/>
      <c r="D150" s="135"/>
      <c r="E150" s="143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</row>
    <row r="151" spans="1:27" ht="14.25" customHeight="1" x14ac:dyDescent="0.2">
      <c r="A151" s="142"/>
      <c r="B151" s="135"/>
      <c r="C151" s="135"/>
      <c r="D151" s="135"/>
      <c r="E151" s="143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</row>
    <row r="152" spans="1:27" ht="14.25" customHeight="1" x14ac:dyDescent="0.2">
      <c r="A152" s="142"/>
      <c r="B152" s="135"/>
      <c r="C152" s="135"/>
      <c r="D152" s="135"/>
      <c r="E152" s="143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</row>
    <row r="153" spans="1:27" ht="14.25" customHeight="1" x14ac:dyDescent="0.2">
      <c r="A153" s="142"/>
      <c r="B153" s="135"/>
      <c r="C153" s="135"/>
      <c r="D153" s="135"/>
      <c r="E153" s="143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</row>
    <row r="154" spans="1:27" ht="14.25" customHeight="1" x14ac:dyDescent="0.2">
      <c r="A154" s="142"/>
      <c r="B154" s="135"/>
      <c r="C154" s="135"/>
      <c r="D154" s="135"/>
      <c r="E154" s="143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</row>
    <row r="155" spans="1:27" ht="14.25" customHeight="1" x14ac:dyDescent="0.2">
      <c r="A155" s="142"/>
      <c r="B155" s="135"/>
      <c r="C155" s="135"/>
      <c r="D155" s="135"/>
      <c r="E155" s="143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</row>
    <row r="156" spans="1:27" ht="14.25" customHeight="1" x14ac:dyDescent="0.2">
      <c r="A156" s="142"/>
      <c r="B156" s="135"/>
      <c r="C156" s="135"/>
      <c r="D156" s="135"/>
      <c r="E156" s="143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</row>
    <row r="157" spans="1:27" ht="14.25" customHeight="1" x14ac:dyDescent="0.2">
      <c r="A157" s="142"/>
      <c r="B157" s="135"/>
      <c r="C157" s="135"/>
      <c r="D157" s="135"/>
      <c r="E157" s="143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</row>
    <row r="158" spans="1:27" ht="14.25" customHeight="1" x14ac:dyDescent="0.2">
      <c r="A158" s="142"/>
      <c r="B158" s="135"/>
      <c r="C158" s="135"/>
      <c r="D158" s="135"/>
      <c r="E158" s="143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</row>
    <row r="159" spans="1:27" ht="14.25" customHeight="1" x14ac:dyDescent="0.2">
      <c r="A159" s="142"/>
      <c r="B159" s="135"/>
      <c r="C159" s="135"/>
      <c r="D159" s="135"/>
      <c r="E159" s="143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</row>
    <row r="160" spans="1:27" ht="14.25" customHeight="1" x14ac:dyDescent="0.2">
      <c r="A160" s="142"/>
      <c r="B160" s="135"/>
      <c r="C160" s="135"/>
      <c r="D160" s="135"/>
      <c r="E160" s="143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</row>
    <row r="161" spans="1:27" ht="14.25" customHeight="1" x14ac:dyDescent="0.2">
      <c r="A161" s="142"/>
      <c r="B161" s="135"/>
      <c r="C161" s="135"/>
      <c r="D161" s="135"/>
      <c r="E161" s="143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</row>
    <row r="162" spans="1:27" ht="14.25" customHeight="1" x14ac:dyDescent="0.2">
      <c r="A162" s="142"/>
      <c r="B162" s="135"/>
      <c r="C162" s="135"/>
      <c r="D162" s="135"/>
      <c r="E162" s="143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</row>
    <row r="163" spans="1:27" ht="14.25" customHeight="1" x14ac:dyDescent="0.2">
      <c r="A163" s="142"/>
      <c r="B163" s="135"/>
      <c r="C163" s="135"/>
      <c r="D163" s="135"/>
      <c r="E163" s="143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</row>
    <row r="164" spans="1:27" ht="14.25" customHeight="1" x14ac:dyDescent="0.2">
      <c r="A164" s="142"/>
      <c r="B164" s="135"/>
      <c r="C164" s="135"/>
      <c r="D164" s="135"/>
      <c r="E164" s="143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</row>
    <row r="165" spans="1:27" ht="14.25" customHeight="1" x14ac:dyDescent="0.2">
      <c r="A165" s="142"/>
      <c r="B165" s="135"/>
      <c r="C165" s="135"/>
      <c r="D165" s="135"/>
      <c r="E165" s="143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</row>
    <row r="166" spans="1:27" ht="14.25" customHeight="1" x14ac:dyDescent="0.2">
      <c r="A166" s="142"/>
      <c r="B166" s="135"/>
      <c r="C166" s="135"/>
      <c r="D166" s="135"/>
      <c r="E166" s="143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</row>
    <row r="167" spans="1:27" ht="14.25" customHeight="1" x14ac:dyDescent="0.2">
      <c r="A167" s="142"/>
      <c r="B167" s="135"/>
      <c r="C167" s="135"/>
      <c r="D167" s="135"/>
      <c r="E167" s="143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</row>
    <row r="168" spans="1:27" ht="14.25" customHeight="1" x14ac:dyDescent="0.2">
      <c r="A168" s="142"/>
      <c r="B168" s="135"/>
      <c r="C168" s="135"/>
      <c r="D168" s="135"/>
      <c r="E168" s="143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</row>
    <row r="169" spans="1:27" ht="14.25" customHeight="1" x14ac:dyDescent="0.2">
      <c r="A169" s="142"/>
      <c r="B169" s="135"/>
      <c r="C169" s="135"/>
      <c r="D169" s="135"/>
      <c r="E169" s="143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</row>
    <row r="170" spans="1:27" ht="14.25" customHeight="1" x14ac:dyDescent="0.2">
      <c r="A170" s="142"/>
      <c r="B170" s="135"/>
      <c r="C170" s="135"/>
      <c r="D170" s="135"/>
      <c r="E170" s="143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</row>
    <row r="171" spans="1:27" ht="14.25" customHeight="1" x14ac:dyDescent="0.2">
      <c r="A171" s="142"/>
      <c r="B171" s="135"/>
      <c r="C171" s="135"/>
      <c r="D171" s="135"/>
      <c r="E171" s="143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</row>
    <row r="172" spans="1:27" ht="14.25" customHeight="1" x14ac:dyDescent="0.2">
      <c r="A172" s="142"/>
      <c r="B172" s="135"/>
      <c r="C172" s="135"/>
      <c r="D172" s="135"/>
      <c r="E172" s="143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</row>
    <row r="173" spans="1:27" ht="14.25" customHeight="1" x14ac:dyDescent="0.2">
      <c r="A173" s="142"/>
      <c r="B173" s="135"/>
      <c r="C173" s="135"/>
      <c r="D173" s="135"/>
      <c r="E173" s="143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</row>
    <row r="174" spans="1:27" ht="14.25" customHeight="1" x14ac:dyDescent="0.2">
      <c r="A174" s="142"/>
      <c r="B174" s="135"/>
      <c r="C174" s="135"/>
      <c r="D174" s="135"/>
      <c r="E174" s="143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</row>
    <row r="175" spans="1:27" ht="14.25" customHeight="1" x14ac:dyDescent="0.2">
      <c r="A175" s="142"/>
      <c r="B175" s="135"/>
      <c r="C175" s="135"/>
      <c r="D175" s="135"/>
      <c r="E175" s="143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</row>
    <row r="176" spans="1:27" ht="14.25" customHeight="1" x14ac:dyDescent="0.2">
      <c r="A176" s="142"/>
      <c r="B176" s="135"/>
      <c r="C176" s="135"/>
      <c r="D176" s="135"/>
      <c r="E176" s="143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</row>
    <row r="177" spans="1:27" ht="14.25" customHeight="1" x14ac:dyDescent="0.2">
      <c r="A177" s="142"/>
      <c r="B177" s="135"/>
      <c r="C177" s="135"/>
      <c r="D177" s="135"/>
      <c r="E177" s="143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</row>
    <row r="178" spans="1:27" ht="14.25" customHeight="1" x14ac:dyDescent="0.2">
      <c r="A178" s="142"/>
      <c r="B178" s="135"/>
      <c r="C178" s="135"/>
      <c r="D178" s="135"/>
      <c r="E178" s="143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</row>
    <row r="179" spans="1:27" ht="14.25" customHeight="1" x14ac:dyDescent="0.2">
      <c r="A179" s="142"/>
      <c r="B179" s="135"/>
      <c r="C179" s="135"/>
      <c r="D179" s="135"/>
      <c r="E179" s="143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</row>
    <row r="180" spans="1:27" ht="14.25" customHeight="1" x14ac:dyDescent="0.2">
      <c r="A180" s="142"/>
      <c r="B180" s="135"/>
      <c r="C180" s="135"/>
      <c r="D180" s="135"/>
      <c r="E180" s="143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</row>
    <row r="181" spans="1:27" ht="14.25" customHeight="1" x14ac:dyDescent="0.2">
      <c r="A181" s="142"/>
      <c r="B181" s="135"/>
      <c r="C181" s="135"/>
      <c r="D181" s="135"/>
      <c r="E181" s="143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</row>
    <row r="182" spans="1:27" ht="14.25" customHeight="1" x14ac:dyDescent="0.2">
      <c r="A182" s="142"/>
      <c r="B182" s="135"/>
      <c r="C182" s="135"/>
      <c r="D182" s="135"/>
      <c r="E182" s="143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</row>
    <row r="183" spans="1:27" ht="14.25" customHeight="1" x14ac:dyDescent="0.2">
      <c r="A183" s="142"/>
      <c r="B183" s="135"/>
      <c r="C183" s="135"/>
      <c r="D183" s="135"/>
      <c r="E183" s="143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</row>
    <row r="184" spans="1:27" ht="14.25" customHeight="1" x14ac:dyDescent="0.2">
      <c r="A184" s="142"/>
      <c r="B184" s="135"/>
      <c r="C184" s="135"/>
      <c r="D184" s="135"/>
      <c r="E184" s="143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</row>
    <row r="185" spans="1:27" ht="14.25" customHeight="1" x14ac:dyDescent="0.2">
      <c r="A185" s="142"/>
      <c r="B185" s="135"/>
      <c r="C185" s="135"/>
      <c r="D185" s="135"/>
      <c r="E185" s="143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</row>
    <row r="186" spans="1:27" ht="14.25" customHeight="1" x14ac:dyDescent="0.2">
      <c r="A186" s="142"/>
      <c r="B186" s="135"/>
      <c r="C186" s="135"/>
      <c r="D186" s="135"/>
      <c r="E186" s="143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</row>
    <row r="187" spans="1:27" ht="14.25" customHeight="1" x14ac:dyDescent="0.2">
      <c r="A187" s="142"/>
      <c r="B187" s="135"/>
      <c r="C187" s="135"/>
      <c r="D187" s="135"/>
      <c r="E187" s="143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</row>
    <row r="188" spans="1:27" ht="14.25" customHeight="1" x14ac:dyDescent="0.2">
      <c r="A188" s="142"/>
      <c r="B188" s="135"/>
      <c r="C188" s="135"/>
      <c r="D188" s="135"/>
      <c r="E188" s="143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</row>
    <row r="189" spans="1:27" ht="14.25" customHeight="1" x14ac:dyDescent="0.2">
      <c r="A189" s="142"/>
      <c r="B189" s="135"/>
      <c r="C189" s="135"/>
      <c r="D189" s="135"/>
      <c r="E189" s="143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</row>
    <row r="190" spans="1:27" ht="14.25" customHeight="1" x14ac:dyDescent="0.2">
      <c r="A190" s="142"/>
      <c r="B190" s="135"/>
      <c r="C190" s="135"/>
      <c r="D190" s="135"/>
      <c r="E190" s="143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</row>
    <row r="191" spans="1:27" ht="14.25" customHeight="1" x14ac:dyDescent="0.2">
      <c r="A191" s="142"/>
      <c r="B191" s="135"/>
      <c r="C191" s="135"/>
      <c r="D191" s="135"/>
      <c r="E191" s="143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</row>
    <row r="192" spans="1:27" ht="14.25" customHeight="1" x14ac:dyDescent="0.2">
      <c r="A192" s="142"/>
      <c r="B192" s="135"/>
      <c r="C192" s="135"/>
      <c r="D192" s="135"/>
      <c r="E192" s="143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</row>
    <row r="193" spans="1:27" ht="14.25" customHeight="1" x14ac:dyDescent="0.2">
      <c r="A193" s="142"/>
      <c r="B193" s="135"/>
      <c r="C193" s="135"/>
      <c r="D193" s="135"/>
      <c r="E193" s="143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</row>
    <row r="194" spans="1:27" ht="14.25" customHeight="1" x14ac:dyDescent="0.2">
      <c r="A194" s="142"/>
      <c r="B194" s="135"/>
      <c r="C194" s="135"/>
      <c r="D194" s="135"/>
      <c r="E194" s="143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</row>
    <row r="195" spans="1:27" ht="14.25" customHeight="1" x14ac:dyDescent="0.2">
      <c r="A195" s="142"/>
      <c r="B195" s="135"/>
      <c r="C195" s="135"/>
      <c r="D195" s="135"/>
      <c r="E195" s="143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</row>
    <row r="196" spans="1:27" ht="14.25" customHeight="1" x14ac:dyDescent="0.2">
      <c r="A196" s="142"/>
      <c r="B196" s="135"/>
      <c r="C196" s="135"/>
      <c r="D196" s="135"/>
      <c r="E196" s="143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</row>
    <row r="197" spans="1:27" ht="14.25" customHeight="1" x14ac:dyDescent="0.2">
      <c r="A197" s="142"/>
      <c r="B197" s="135"/>
      <c r="C197" s="135"/>
      <c r="D197" s="135"/>
      <c r="E197" s="143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</row>
    <row r="198" spans="1:27" ht="14.25" customHeight="1" x14ac:dyDescent="0.2">
      <c r="A198" s="142"/>
      <c r="B198" s="135"/>
      <c r="C198" s="135"/>
      <c r="D198" s="135"/>
      <c r="E198" s="143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</row>
    <row r="199" spans="1:27" ht="14.25" customHeight="1" x14ac:dyDescent="0.2">
      <c r="A199" s="142"/>
      <c r="B199" s="135"/>
      <c r="C199" s="135"/>
      <c r="D199" s="135"/>
      <c r="E199" s="143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</row>
    <row r="200" spans="1:27" ht="14.25" customHeight="1" x14ac:dyDescent="0.2">
      <c r="A200" s="142"/>
      <c r="B200" s="135"/>
      <c r="C200" s="135"/>
      <c r="D200" s="135"/>
      <c r="E200" s="143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</row>
    <row r="201" spans="1:27" ht="14.25" customHeight="1" x14ac:dyDescent="0.2">
      <c r="A201" s="142"/>
      <c r="B201" s="135"/>
      <c r="C201" s="135"/>
      <c r="D201" s="135"/>
      <c r="E201" s="143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</row>
    <row r="202" spans="1:27" ht="14.25" customHeight="1" x14ac:dyDescent="0.2">
      <c r="A202" s="142"/>
      <c r="B202" s="135"/>
      <c r="C202" s="135"/>
      <c r="D202" s="135"/>
      <c r="E202" s="143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</row>
    <row r="203" spans="1:27" ht="14.25" customHeight="1" x14ac:dyDescent="0.2">
      <c r="A203" s="142"/>
      <c r="B203" s="135"/>
      <c r="C203" s="135"/>
      <c r="D203" s="135"/>
      <c r="E203" s="143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</row>
    <row r="204" spans="1:27" ht="14.25" customHeight="1" x14ac:dyDescent="0.2">
      <c r="A204" s="142"/>
      <c r="B204" s="135"/>
      <c r="C204" s="135"/>
      <c r="D204" s="135"/>
      <c r="E204" s="143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</row>
    <row r="205" spans="1:27" ht="14.25" customHeight="1" x14ac:dyDescent="0.2">
      <c r="A205" s="142"/>
      <c r="B205" s="135"/>
      <c r="C205" s="135"/>
      <c r="D205" s="135"/>
      <c r="E205" s="143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</row>
    <row r="206" spans="1:27" ht="14.25" customHeight="1" x14ac:dyDescent="0.2">
      <c r="A206" s="142"/>
      <c r="B206" s="135"/>
      <c r="C206" s="135"/>
      <c r="D206" s="135"/>
      <c r="E206" s="143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</row>
    <row r="207" spans="1:27" ht="14.25" customHeight="1" x14ac:dyDescent="0.2">
      <c r="A207" s="142"/>
      <c r="B207" s="135"/>
      <c r="C207" s="135"/>
      <c r="D207" s="135"/>
      <c r="E207" s="143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</row>
    <row r="208" spans="1:27" ht="14.25" customHeight="1" x14ac:dyDescent="0.2">
      <c r="A208" s="142"/>
      <c r="B208" s="135"/>
      <c r="C208" s="135"/>
      <c r="D208" s="135"/>
      <c r="E208" s="143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</row>
    <row r="209" spans="1:27" ht="14.25" customHeight="1" x14ac:dyDescent="0.2">
      <c r="A209" s="142"/>
      <c r="B209" s="135"/>
      <c r="C209" s="135"/>
      <c r="D209" s="135"/>
      <c r="E209" s="143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</row>
    <row r="210" spans="1:27" ht="14.25" customHeight="1" x14ac:dyDescent="0.2">
      <c r="A210" s="142"/>
      <c r="B210" s="135"/>
      <c r="C210" s="135"/>
      <c r="D210" s="135"/>
      <c r="E210" s="143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</row>
    <row r="211" spans="1:27" ht="14.25" customHeight="1" x14ac:dyDescent="0.2">
      <c r="A211" s="142"/>
      <c r="B211" s="135"/>
      <c r="C211" s="135"/>
      <c r="D211" s="135"/>
      <c r="E211" s="143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</row>
    <row r="212" spans="1:27" ht="14.25" customHeight="1" x14ac:dyDescent="0.2">
      <c r="A212" s="142"/>
      <c r="B212" s="135"/>
      <c r="C212" s="135"/>
      <c r="D212" s="135"/>
      <c r="E212" s="143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</row>
    <row r="213" spans="1:27" ht="14.25" customHeight="1" x14ac:dyDescent="0.2">
      <c r="A213" s="142"/>
      <c r="B213" s="135"/>
      <c r="C213" s="135"/>
      <c r="D213" s="135"/>
      <c r="E213" s="143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</row>
    <row r="214" spans="1:27" ht="14.25" customHeight="1" x14ac:dyDescent="0.2">
      <c r="A214" s="142"/>
      <c r="B214" s="135"/>
      <c r="C214" s="135"/>
      <c r="D214" s="135"/>
      <c r="E214" s="143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</row>
    <row r="215" spans="1:27" ht="14.25" customHeight="1" x14ac:dyDescent="0.2">
      <c r="A215" s="142"/>
      <c r="B215" s="135"/>
      <c r="C215" s="135"/>
      <c r="D215" s="135"/>
      <c r="E215" s="143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</row>
    <row r="216" spans="1:27" ht="14.25" customHeight="1" x14ac:dyDescent="0.2">
      <c r="A216" s="142"/>
      <c r="B216" s="135"/>
      <c r="C216" s="135"/>
      <c r="D216" s="135"/>
      <c r="E216" s="143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</row>
    <row r="217" spans="1:27" ht="14.25" customHeight="1" x14ac:dyDescent="0.2">
      <c r="A217" s="142"/>
      <c r="B217" s="135"/>
      <c r="C217" s="135"/>
      <c r="D217" s="135"/>
      <c r="E217" s="143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</row>
    <row r="218" spans="1:27" ht="14.25" customHeight="1" x14ac:dyDescent="0.2">
      <c r="A218" s="142"/>
      <c r="B218" s="135"/>
      <c r="C218" s="135"/>
      <c r="D218" s="135"/>
      <c r="E218" s="143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</row>
    <row r="219" spans="1:27" ht="14.25" customHeight="1" x14ac:dyDescent="0.2">
      <c r="A219" s="142"/>
      <c r="B219" s="135"/>
      <c r="C219" s="135"/>
      <c r="D219" s="135"/>
      <c r="E219" s="143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</row>
    <row r="220" spans="1:27" ht="14.25" customHeight="1" x14ac:dyDescent="0.2">
      <c r="A220" s="142"/>
      <c r="B220" s="135"/>
      <c r="C220" s="135"/>
      <c r="D220" s="135"/>
      <c r="E220" s="143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</row>
    <row r="221" spans="1:27" ht="14.25" customHeight="1" x14ac:dyDescent="0.2">
      <c r="A221" s="142"/>
      <c r="B221" s="135"/>
      <c r="C221" s="135"/>
      <c r="D221" s="135"/>
      <c r="E221" s="143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</row>
    <row r="222" spans="1:27" ht="14.25" customHeight="1" x14ac:dyDescent="0.2">
      <c r="A222" s="142"/>
      <c r="B222" s="135"/>
      <c r="C222" s="135"/>
      <c r="D222" s="135"/>
      <c r="E222" s="143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</row>
    <row r="223" spans="1:27" ht="14.25" customHeight="1" x14ac:dyDescent="0.2">
      <c r="A223" s="142"/>
      <c r="B223" s="135"/>
      <c r="C223" s="135"/>
      <c r="D223" s="135"/>
      <c r="E223" s="143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</row>
    <row r="224" spans="1:27" ht="14.25" customHeight="1" x14ac:dyDescent="0.2">
      <c r="A224" s="142"/>
      <c r="B224" s="135"/>
      <c r="C224" s="135"/>
      <c r="D224" s="135"/>
      <c r="E224" s="143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</row>
    <row r="225" spans="1:27" ht="14.25" customHeight="1" x14ac:dyDescent="0.2">
      <c r="A225" s="142"/>
      <c r="B225" s="135"/>
      <c r="C225" s="135"/>
      <c r="D225" s="135"/>
      <c r="E225" s="143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</row>
    <row r="226" spans="1:27" ht="14.25" customHeight="1" x14ac:dyDescent="0.2">
      <c r="A226" s="142"/>
      <c r="B226" s="135"/>
      <c r="C226" s="135"/>
      <c r="D226" s="135"/>
      <c r="E226" s="143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</row>
    <row r="227" spans="1:27" ht="14.25" customHeight="1" x14ac:dyDescent="0.2">
      <c r="A227" s="142"/>
      <c r="B227" s="135"/>
      <c r="C227" s="135"/>
      <c r="D227" s="135"/>
      <c r="E227" s="143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</row>
    <row r="228" spans="1:27" ht="14.25" customHeight="1" x14ac:dyDescent="0.2">
      <c r="A228" s="142"/>
      <c r="B228" s="135"/>
      <c r="C228" s="135"/>
      <c r="D228" s="135"/>
      <c r="E228" s="143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</row>
    <row r="229" spans="1:27" ht="14.25" customHeight="1" x14ac:dyDescent="0.2">
      <c r="A229" s="142"/>
      <c r="B229" s="135"/>
      <c r="C229" s="135"/>
      <c r="D229" s="135"/>
      <c r="E229" s="143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</row>
    <row r="230" spans="1:27" ht="14.25" customHeight="1" x14ac:dyDescent="0.2">
      <c r="A230" s="142"/>
      <c r="B230" s="135"/>
      <c r="C230" s="135"/>
      <c r="D230" s="135"/>
      <c r="E230" s="143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</row>
    <row r="231" spans="1:27" ht="14.25" customHeight="1" x14ac:dyDescent="0.2">
      <c r="A231" s="142"/>
      <c r="B231" s="135"/>
      <c r="C231" s="135"/>
      <c r="D231" s="135"/>
      <c r="E231" s="143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</row>
    <row r="232" spans="1:27" ht="14.25" customHeight="1" x14ac:dyDescent="0.2">
      <c r="A232" s="142"/>
      <c r="B232" s="135"/>
      <c r="C232" s="135"/>
      <c r="D232" s="135"/>
      <c r="E232" s="143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</row>
    <row r="233" spans="1:27" ht="14.25" customHeight="1" x14ac:dyDescent="0.2">
      <c r="A233" s="142"/>
      <c r="B233" s="135"/>
      <c r="C233" s="135"/>
      <c r="D233" s="135"/>
      <c r="E233" s="143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</row>
    <row r="234" spans="1:27" ht="14.25" customHeight="1" x14ac:dyDescent="0.2">
      <c r="A234" s="142"/>
      <c r="B234" s="135"/>
      <c r="C234" s="135"/>
      <c r="D234" s="135"/>
      <c r="E234" s="143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</row>
    <row r="235" spans="1:27" ht="14.25" customHeight="1" x14ac:dyDescent="0.2">
      <c r="A235" s="142"/>
      <c r="B235" s="135"/>
      <c r="C235" s="135"/>
      <c r="D235" s="135"/>
      <c r="E235" s="143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</row>
    <row r="236" spans="1:27" ht="14.25" customHeight="1" x14ac:dyDescent="0.2">
      <c r="A236" s="142"/>
      <c r="B236" s="135"/>
      <c r="C236" s="135"/>
      <c r="D236" s="135"/>
      <c r="E236" s="143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</row>
    <row r="237" spans="1:27" ht="14.25" customHeight="1" x14ac:dyDescent="0.2">
      <c r="A237" s="142"/>
      <c r="B237" s="135"/>
      <c r="C237" s="135"/>
      <c r="D237" s="135"/>
      <c r="E237" s="143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</row>
    <row r="238" spans="1:27" ht="14.25" customHeight="1" x14ac:dyDescent="0.2">
      <c r="A238" s="142"/>
      <c r="B238" s="135"/>
      <c r="C238" s="135"/>
      <c r="D238" s="135"/>
      <c r="E238" s="143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</row>
    <row r="239" spans="1:27" ht="14.25" customHeight="1" x14ac:dyDescent="0.2">
      <c r="A239" s="142"/>
      <c r="B239" s="135"/>
      <c r="C239" s="135"/>
      <c r="D239" s="135"/>
      <c r="E239" s="143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</row>
    <row r="240" spans="1:27" ht="14.25" customHeight="1" x14ac:dyDescent="0.2">
      <c r="A240" s="142"/>
      <c r="B240" s="135"/>
      <c r="C240" s="135"/>
      <c r="D240" s="135"/>
      <c r="E240" s="143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</row>
    <row r="241" spans="1:27" ht="14.25" customHeight="1" x14ac:dyDescent="0.2">
      <c r="A241" s="142"/>
      <c r="B241" s="135"/>
      <c r="C241" s="135"/>
      <c r="D241" s="135"/>
      <c r="E241" s="143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</row>
    <row r="242" spans="1:27" ht="14.25" customHeight="1" x14ac:dyDescent="0.2">
      <c r="A242" s="142"/>
      <c r="B242" s="135"/>
      <c r="C242" s="135"/>
      <c r="D242" s="135"/>
      <c r="E242" s="143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</row>
    <row r="243" spans="1:27" ht="14.25" customHeight="1" x14ac:dyDescent="0.2">
      <c r="A243" s="142"/>
      <c r="B243" s="135"/>
      <c r="C243" s="135"/>
      <c r="D243" s="135"/>
      <c r="E243" s="143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</row>
    <row r="244" spans="1:27" ht="14.25" customHeight="1" x14ac:dyDescent="0.2">
      <c r="A244" s="142"/>
      <c r="B244" s="135"/>
      <c r="C244" s="135"/>
      <c r="D244" s="135"/>
      <c r="E244" s="143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</row>
    <row r="245" spans="1:27" ht="14.25" customHeight="1" x14ac:dyDescent="0.2">
      <c r="A245" s="142"/>
      <c r="B245" s="135"/>
      <c r="C245" s="135"/>
      <c r="D245" s="135"/>
      <c r="E245" s="143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</row>
    <row r="246" spans="1:27" ht="14.25" customHeight="1" x14ac:dyDescent="0.2">
      <c r="A246" s="142"/>
      <c r="B246" s="135"/>
      <c r="C246" s="135"/>
      <c r="D246" s="135"/>
      <c r="E246" s="143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</row>
    <row r="247" spans="1:27" ht="14.25" customHeight="1" x14ac:dyDescent="0.2">
      <c r="A247" s="142"/>
      <c r="B247" s="135"/>
      <c r="C247" s="135"/>
      <c r="D247" s="135"/>
      <c r="E247" s="143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</row>
    <row r="248" spans="1:27" ht="14.25" customHeight="1" x14ac:dyDescent="0.2">
      <c r="A248" s="142"/>
      <c r="B248" s="135"/>
      <c r="C248" s="135"/>
      <c r="D248" s="135"/>
      <c r="E248" s="143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</row>
    <row r="249" spans="1:27" ht="14.25" customHeight="1" x14ac:dyDescent="0.2">
      <c r="A249" s="142"/>
      <c r="B249" s="135"/>
      <c r="C249" s="135"/>
      <c r="D249" s="135"/>
      <c r="E249" s="143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</row>
    <row r="250" spans="1:27" ht="14.25" customHeight="1" x14ac:dyDescent="0.2">
      <c r="A250" s="142"/>
      <c r="B250" s="135"/>
      <c r="C250" s="135"/>
      <c r="D250" s="135"/>
      <c r="E250" s="143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</row>
    <row r="251" spans="1:27" ht="14.25" customHeight="1" x14ac:dyDescent="0.2">
      <c r="A251" s="142"/>
      <c r="B251" s="135"/>
      <c r="C251" s="135"/>
      <c r="D251" s="135"/>
      <c r="E251" s="143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</row>
    <row r="252" spans="1:27" ht="14.25" customHeight="1" x14ac:dyDescent="0.2">
      <c r="A252" s="142"/>
      <c r="B252" s="135"/>
      <c r="C252" s="135"/>
      <c r="D252" s="135"/>
      <c r="E252" s="143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</row>
    <row r="253" spans="1:27" ht="14.25" customHeight="1" x14ac:dyDescent="0.2">
      <c r="A253" s="142"/>
      <c r="B253" s="135"/>
      <c r="C253" s="135"/>
      <c r="D253" s="135"/>
      <c r="E253" s="143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</row>
    <row r="254" spans="1:27" ht="14.25" customHeight="1" x14ac:dyDescent="0.2">
      <c r="A254" s="142"/>
      <c r="B254" s="135"/>
      <c r="C254" s="135"/>
      <c r="D254" s="135"/>
      <c r="E254" s="143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</row>
    <row r="255" spans="1:27" ht="14.25" customHeight="1" x14ac:dyDescent="0.2">
      <c r="A255" s="142"/>
      <c r="B255" s="135"/>
      <c r="C255" s="135"/>
      <c r="D255" s="135"/>
      <c r="E255" s="143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</row>
    <row r="256" spans="1:27" ht="14.25" customHeight="1" x14ac:dyDescent="0.2">
      <c r="A256" s="142"/>
      <c r="B256" s="135"/>
      <c r="C256" s="135"/>
      <c r="D256" s="135"/>
      <c r="E256" s="143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</row>
    <row r="257" spans="1:27" ht="14.25" customHeight="1" x14ac:dyDescent="0.2">
      <c r="A257" s="142"/>
      <c r="B257" s="135"/>
      <c r="C257" s="135"/>
      <c r="D257" s="135"/>
      <c r="E257" s="143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</row>
    <row r="258" spans="1:27" ht="14.25" customHeight="1" x14ac:dyDescent="0.2">
      <c r="A258" s="142"/>
      <c r="B258" s="135"/>
      <c r="C258" s="135"/>
      <c r="D258" s="135"/>
      <c r="E258" s="143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</row>
    <row r="259" spans="1:27" ht="14.25" customHeight="1" x14ac:dyDescent="0.2">
      <c r="A259" s="142"/>
      <c r="B259" s="135"/>
      <c r="C259" s="135"/>
      <c r="D259" s="135"/>
      <c r="E259" s="143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</row>
    <row r="260" spans="1:27" ht="14.25" customHeight="1" x14ac:dyDescent="0.2">
      <c r="A260" s="142"/>
      <c r="B260" s="135"/>
      <c r="C260" s="135"/>
      <c r="D260" s="135"/>
      <c r="E260" s="143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</row>
    <row r="261" spans="1:27" ht="14.25" customHeight="1" x14ac:dyDescent="0.2">
      <c r="A261" s="142"/>
      <c r="B261" s="135"/>
      <c r="C261" s="135"/>
      <c r="D261" s="135"/>
      <c r="E261" s="143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</row>
    <row r="262" spans="1:27" ht="14.25" customHeight="1" x14ac:dyDescent="0.2">
      <c r="A262" s="142"/>
      <c r="B262" s="135"/>
      <c r="C262" s="135"/>
      <c r="D262" s="135"/>
      <c r="E262" s="143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</row>
    <row r="263" spans="1:27" ht="14.25" customHeight="1" x14ac:dyDescent="0.2">
      <c r="A263" s="142"/>
      <c r="B263" s="135"/>
      <c r="C263" s="135"/>
      <c r="D263" s="135"/>
      <c r="E263" s="143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</row>
    <row r="264" spans="1:27" ht="14.25" customHeight="1" x14ac:dyDescent="0.2">
      <c r="A264" s="142"/>
      <c r="B264" s="135"/>
      <c r="C264" s="135"/>
      <c r="D264" s="135"/>
      <c r="E264" s="143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</row>
    <row r="265" spans="1:27" ht="14.25" customHeight="1" x14ac:dyDescent="0.2">
      <c r="A265" s="142"/>
      <c r="B265" s="135"/>
      <c r="C265" s="135"/>
      <c r="D265" s="135"/>
      <c r="E265" s="143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</row>
    <row r="266" spans="1:27" ht="14.25" customHeight="1" x14ac:dyDescent="0.2">
      <c r="A266" s="142"/>
      <c r="B266" s="135"/>
      <c r="C266" s="135"/>
      <c r="D266" s="135"/>
      <c r="E266" s="143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</row>
    <row r="267" spans="1:27" ht="14.25" customHeight="1" x14ac:dyDescent="0.2">
      <c r="A267" s="142"/>
      <c r="B267" s="135"/>
      <c r="C267" s="135"/>
      <c r="D267" s="135"/>
      <c r="E267" s="143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</row>
    <row r="268" spans="1:27" ht="14.25" customHeight="1" x14ac:dyDescent="0.2">
      <c r="A268" s="142"/>
      <c r="B268" s="135"/>
      <c r="C268" s="135"/>
      <c r="D268" s="135"/>
      <c r="E268" s="143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</row>
    <row r="269" spans="1:27" ht="14.25" customHeight="1" x14ac:dyDescent="0.2">
      <c r="A269" s="142"/>
      <c r="B269" s="135"/>
      <c r="C269" s="135"/>
      <c r="D269" s="135"/>
      <c r="E269" s="143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</row>
    <row r="270" spans="1:27" ht="14.25" customHeight="1" x14ac:dyDescent="0.2">
      <c r="A270" s="142"/>
      <c r="B270" s="135"/>
      <c r="C270" s="135"/>
      <c r="D270" s="135"/>
      <c r="E270" s="143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</row>
    <row r="271" spans="1:27" ht="14.25" customHeight="1" x14ac:dyDescent="0.2">
      <c r="A271" s="142"/>
      <c r="B271" s="135"/>
      <c r="C271" s="135"/>
      <c r="D271" s="135"/>
      <c r="E271" s="143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</row>
    <row r="272" spans="1:27" ht="14.25" customHeight="1" x14ac:dyDescent="0.2">
      <c r="A272" s="142"/>
      <c r="B272" s="135"/>
      <c r="C272" s="135"/>
      <c r="D272" s="135"/>
      <c r="E272" s="143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</row>
    <row r="273" spans="1:27" ht="14.25" customHeight="1" x14ac:dyDescent="0.2">
      <c r="A273" s="142"/>
      <c r="B273" s="135"/>
      <c r="C273" s="135"/>
      <c r="D273" s="135"/>
      <c r="E273" s="143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</row>
    <row r="274" spans="1:27" ht="14.25" customHeight="1" x14ac:dyDescent="0.2">
      <c r="A274" s="142"/>
      <c r="B274" s="135"/>
      <c r="C274" s="135"/>
      <c r="D274" s="135"/>
      <c r="E274" s="143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</row>
    <row r="275" spans="1:27" ht="14.25" customHeight="1" x14ac:dyDescent="0.2">
      <c r="A275" s="142"/>
      <c r="B275" s="135"/>
      <c r="C275" s="135"/>
      <c r="D275" s="135"/>
      <c r="E275" s="143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</row>
    <row r="276" spans="1:27" ht="14.25" customHeight="1" x14ac:dyDescent="0.2">
      <c r="A276" s="142"/>
      <c r="B276" s="135"/>
      <c r="C276" s="135"/>
      <c r="D276" s="135"/>
      <c r="E276" s="143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</row>
    <row r="277" spans="1:27" ht="14.25" customHeight="1" x14ac:dyDescent="0.2">
      <c r="A277" s="142"/>
      <c r="B277" s="135"/>
      <c r="C277" s="135"/>
      <c r="D277" s="135"/>
      <c r="E277" s="143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</row>
    <row r="278" spans="1:27" ht="14.25" customHeight="1" x14ac:dyDescent="0.2">
      <c r="A278" s="142"/>
      <c r="B278" s="135"/>
      <c r="C278" s="135"/>
      <c r="D278" s="135"/>
      <c r="E278" s="143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</row>
    <row r="279" spans="1:27" ht="14.25" customHeight="1" x14ac:dyDescent="0.2">
      <c r="A279" s="142"/>
      <c r="B279" s="135"/>
      <c r="C279" s="135"/>
      <c r="D279" s="135"/>
      <c r="E279" s="143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</row>
    <row r="280" spans="1:27" ht="14.25" customHeight="1" x14ac:dyDescent="0.2">
      <c r="A280" s="142"/>
      <c r="B280" s="135"/>
      <c r="C280" s="135"/>
      <c r="D280" s="135"/>
      <c r="E280" s="143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</row>
    <row r="281" spans="1:27" ht="14.25" customHeight="1" x14ac:dyDescent="0.2">
      <c r="A281" s="142"/>
      <c r="B281" s="135"/>
      <c r="C281" s="135"/>
      <c r="D281" s="135"/>
      <c r="E281" s="143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</row>
    <row r="282" spans="1:27" ht="14.25" customHeight="1" x14ac:dyDescent="0.2">
      <c r="A282" s="142"/>
      <c r="B282" s="135"/>
      <c r="C282" s="135"/>
      <c r="D282" s="135"/>
      <c r="E282" s="143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</row>
    <row r="283" spans="1:27" ht="14.25" customHeight="1" x14ac:dyDescent="0.2">
      <c r="A283" s="142"/>
      <c r="B283" s="135"/>
      <c r="C283" s="135"/>
      <c r="D283" s="135"/>
      <c r="E283" s="143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</row>
    <row r="284" spans="1:27" ht="14.25" customHeight="1" x14ac:dyDescent="0.2">
      <c r="A284" s="142"/>
      <c r="B284" s="135"/>
      <c r="C284" s="135"/>
      <c r="D284" s="135"/>
      <c r="E284" s="143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</row>
    <row r="285" spans="1:27" ht="14.25" customHeight="1" x14ac:dyDescent="0.2">
      <c r="A285" s="142"/>
      <c r="B285" s="135"/>
      <c r="C285" s="135"/>
      <c r="D285" s="135"/>
      <c r="E285" s="143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</row>
    <row r="286" spans="1:27" ht="14.25" customHeight="1" x14ac:dyDescent="0.2">
      <c r="A286" s="142"/>
      <c r="B286" s="135"/>
      <c r="C286" s="135"/>
      <c r="D286" s="135"/>
      <c r="E286" s="143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</row>
    <row r="287" spans="1:27" ht="14.25" customHeight="1" x14ac:dyDescent="0.2">
      <c r="A287" s="142"/>
      <c r="B287" s="135"/>
      <c r="C287" s="135"/>
      <c r="D287" s="135"/>
      <c r="E287" s="143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</row>
    <row r="288" spans="1:27" ht="14.25" customHeight="1" x14ac:dyDescent="0.2">
      <c r="A288" s="142"/>
      <c r="B288" s="135"/>
      <c r="C288" s="135"/>
      <c r="D288" s="135"/>
      <c r="E288" s="143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</row>
    <row r="289" spans="1:27" ht="14.25" customHeight="1" x14ac:dyDescent="0.2">
      <c r="A289" s="142"/>
      <c r="B289" s="135"/>
      <c r="C289" s="135"/>
      <c r="D289" s="135"/>
      <c r="E289" s="143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</row>
    <row r="290" spans="1:27" ht="14.25" customHeight="1" x14ac:dyDescent="0.2">
      <c r="A290" s="142"/>
      <c r="B290" s="135"/>
      <c r="C290" s="135"/>
      <c r="D290" s="135"/>
      <c r="E290" s="143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</row>
    <row r="291" spans="1:27" ht="14.25" customHeight="1" x14ac:dyDescent="0.2">
      <c r="A291" s="142"/>
      <c r="B291" s="135"/>
      <c r="C291" s="135"/>
      <c r="D291" s="135"/>
      <c r="E291" s="143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</row>
    <row r="292" spans="1:27" ht="14.25" customHeight="1" x14ac:dyDescent="0.2">
      <c r="A292" s="142"/>
      <c r="B292" s="135"/>
      <c r="C292" s="135"/>
      <c r="D292" s="135"/>
      <c r="E292" s="143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</row>
    <row r="293" spans="1:27" ht="14.25" customHeight="1" x14ac:dyDescent="0.2">
      <c r="A293" s="142"/>
      <c r="B293" s="135"/>
      <c r="C293" s="135"/>
      <c r="D293" s="135"/>
      <c r="E293" s="143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</row>
    <row r="294" spans="1:27" ht="14.25" customHeight="1" x14ac:dyDescent="0.2">
      <c r="A294" s="142"/>
      <c r="B294" s="135"/>
      <c r="C294" s="135"/>
      <c r="D294" s="135"/>
      <c r="E294" s="143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</row>
    <row r="295" spans="1:27" ht="14.25" customHeight="1" x14ac:dyDescent="0.2">
      <c r="A295" s="142"/>
      <c r="B295" s="135"/>
      <c r="C295" s="135"/>
      <c r="D295" s="135"/>
      <c r="E295" s="143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</row>
    <row r="296" spans="1:27" ht="14.25" customHeight="1" x14ac:dyDescent="0.2">
      <c r="A296" s="142"/>
      <c r="B296" s="135"/>
      <c r="C296" s="135"/>
      <c r="D296" s="135"/>
      <c r="E296" s="143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</row>
    <row r="297" spans="1:27" ht="14.25" customHeight="1" x14ac:dyDescent="0.2">
      <c r="A297" s="142"/>
      <c r="B297" s="135"/>
      <c r="C297" s="135"/>
      <c r="D297" s="135"/>
      <c r="E297" s="143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</row>
    <row r="298" spans="1:27" ht="14.25" customHeight="1" x14ac:dyDescent="0.2">
      <c r="A298" s="142"/>
      <c r="B298" s="135"/>
      <c r="C298" s="135"/>
      <c r="D298" s="135"/>
      <c r="E298" s="143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</row>
    <row r="299" spans="1:27" ht="14.25" customHeight="1" x14ac:dyDescent="0.2">
      <c r="A299" s="142"/>
      <c r="B299" s="135"/>
      <c r="C299" s="135"/>
      <c r="D299" s="135"/>
      <c r="E299" s="143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</row>
    <row r="300" spans="1:27" ht="14.25" customHeight="1" x14ac:dyDescent="0.2">
      <c r="A300" s="142"/>
      <c r="B300" s="135"/>
      <c r="C300" s="135"/>
      <c r="D300" s="135"/>
      <c r="E300" s="143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</row>
    <row r="301" spans="1:27" ht="14.25" customHeight="1" x14ac:dyDescent="0.2">
      <c r="A301" s="142"/>
      <c r="B301" s="135"/>
      <c r="C301" s="135"/>
      <c r="D301" s="135"/>
      <c r="E301" s="143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</row>
    <row r="302" spans="1:27" ht="14.25" customHeight="1" x14ac:dyDescent="0.2">
      <c r="A302" s="142"/>
      <c r="B302" s="135"/>
      <c r="C302" s="135"/>
      <c r="D302" s="135"/>
      <c r="E302" s="143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</row>
    <row r="303" spans="1:27" ht="14.25" customHeight="1" x14ac:dyDescent="0.2">
      <c r="A303" s="142"/>
      <c r="B303" s="135"/>
      <c r="C303" s="135"/>
      <c r="D303" s="135"/>
      <c r="E303" s="143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</row>
    <row r="304" spans="1:27" ht="14.25" customHeight="1" x14ac:dyDescent="0.2">
      <c r="A304" s="142"/>
      <c r="B304" s="135"/>
      <c r="C304" s="135"/>
      <c r="D304" s="135"/>
      <c r="E304" s="143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</row>
    <row r="305" spans="1:27" ht="14.25" customHeight="1" x14ac:dyDescent="0.2">
      <c r="A305" s="142"/>
      <c r="B305" s="135"/>
      <c r="C305" s="135"/>
      <c r="D305" s="135"/>
      <c r="E305" s="143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</row>
    <row r="306" spans="1:27" ht="14.25" customHeight="1" x14ac:dyDescent="0.2">
      <c r="A306" s="142"/>
      <c r="B306" s="135"/>
      <c r="C306" s="135"/>
      <c r="D306" s="135"/>
      <c r="E306" s="143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</row>
    <row r="307" spans="1:27" ht="14.25" customHeight="1" x14ac:dyDescent="0.2">
      <c r="A307" s="142"/>
      <c r="B307" s="135"/>
      <c r="C307" s="135"/>
      <c r="D307" s="135"/>
      <c r="E307" s="143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</row>
    <row r="308" spans="1:27" ht="14.25" customHeight="1" x14ac:dyDescent="0.2">
      <c r="A308" s="142"/>
      <c r="B308" s="135"/>
      <c r="C308" s="135"/>
      <c r="D308" s="135"/>
      <c r="E308" s="143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</row>
    <row r="309" spans="1:27" ht="14.25" customHeight="1" x14ac:dyDescent="0.2">
      <c r="A309" s="142"/>
      <c r="B309" s="135"/>
      <c r="C309" s="135"/>
      <c r="D309" s="135"/>
      <c r="E309" s="143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</row>
    <row r="310" spans="1:27" ht="14.25" customHeight="1" x14ac:dyDescent="0.2">
      <c r="A310" s="142"/>
      <c r="B310" s="135"/>
      <c r="C310" s="135"/>
      <c r="D310" s="135"/>
      <c r="E310" s="143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</row>
    <row r="311" spans="1:27" ht="14.25" customHeight="1" x14ac:dyDescent="0.2">
      <c r="A311" s="142"/>
      <c r="B311" s="135"/>
      <c r="C311" s="135"/>
      <c r="D311" s="135"/>
      <c r="E311" s="143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</row>
    <row r="312" spans="1:27" ht="14.25" customHeight="1" x14ac:dyDescent="0.2">
      <c r="A312" s="142"/>
      <c r="B312" s="135"/>
      <c r="C312" s="135"/>
      <c r="D312" s="135"/>
      <c r="E312" s="143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</row>
    <row r="313" spans="1:27" ht="14.25" customHeight="1" x14ac:dyDescent="0.2">
      <c r="A313" s="142"/>
      <c r="B313" s="135"/>
      <c r="C313" s="135"/>
      <c r="D313" s="135"/>
      <c r="E313" s="143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</row>
    <row r="314" spans="1:27" ht="14.25" customHeight="1" x14ac:dyDescent="0.2">
      <c r="A314" s="142"/>
      <c r="B314" s="135"/>
      <c r="C314" s="135"/>
      <c r="D314" s="135"/>
      <c r="E314" s="143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</row>
    <row r="315" spans="1:27" ht="14.25" customHeight="1" x14ac:dyDescent="0.2">
      <c r="A315" s="142"/>
      <c r="B315" s="135"/>
      <c r="C315" s="135"/>
      <c r="D315" s="135"/>
      <c r="E315" s="143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</row>
    <row r="316" spans="1:27" ht="14.25" customHeight="1" x14ac:dyDescent="0.2">
      <c r="A316" s="142"/>
      <c r="B316" s="135"/>
      <c r="C316" s="135"/>
      <c r="D316" s="135"/>
      <c r="E316" s="143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</row>
    <row r="317" spans="1:27" ht="14.25" customHeight="1" x14ac:dyDescent="0.2">
      <c r="A317" s="142"/>
      <c r="B317" s="135"/>
      <c r="C317" s="135"/>
      <c r="D317" s="135"/>
      <c r="E317" s="143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</row>
    <row r="318" spans="1:27" ht="14.25" customHeight="1" x14ac:dyDescent="0.2">
      <c r="A318" s="142"/>
      <c r="B318" s="135"/>
      <c r="C318" s="135"/>
      <c r="D318" s="135"/>
      <c r="E318" s="143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</row>
    <row r="319" spans="1:27" ht="14.25" customHeight="1" x14ac:dyDescent="0.2">
      <c r="A319" s="142"/>
      <c r="B319" s="135"/>
      <c r="C319" s="135"/>
      <c r="D319" s="135"/>
      <c r="E319" s="143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</row>
    <row r="320" spans="1:27" ht="14.25" customHeight="1" x14ac:dyDescent="0.2">
      <c r="A320" s="142"/>
      <c r="B320" s="135"/>
      <c r="C320" s="135"/>
      <c r="D320" s="135"/>
      <c r="E320" s="143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</row>
    <row r="321" spans="1:27" ht="14.25" customHeight="1" x14ac:dyDescent="0.2">
      <c r="A321" s="142"/>
      <c r="B321" s="135"/>
      <c r="C321" s="135"/>
      <c r="D321" s="135"/>
      <c r="E321" s="143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</row>
    <row r="322" spans="1:27" ht="14.25" customHeight="1" x14ac:dyDescent="0.2">
      <c r="A322" s="142"/>
      <c r="B322" s="135"/>
      <c r="C322" s="135"/>
      <c r="D322" s="135"/>
      <c r="E322" s="143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</row>
    <row r="323" spans="1:27" ht="14.25" customHeight="1" x14ac:dyDescent="0.2">
      <c r="A323" s="142"/>
      <c r="B323" s="135"/>
      <c r="C323" s="135"/>
      <c r="D323" s="135"/>
      <c r="E323" s="143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</row>
    <row r="324" spans="1:27" ht="14.25" customHeight="1" x14ac:dyDescent="0.2">
      <c r="A324" s="142"/>
      <c r="B324" s="135"/>
      <c r="C324" s="135"/>
      <c r="D324" s="135"/>
      <c r="E324" s="143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</row>
    <row r="325" spans="1:27" ht="14.25" customHeight="1" x14ac:dyDescent="0.2">
      <c r="A325" s="142"/>
      <c r="B325" s="135"/>
      <c r="C325" s="135"/>
      <c r="D325" s="135"/>
      <c r="E325" s="143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</row>
    <row r="326" spans="1:27" ht="14.25" customHeight="1" x14ac:dyDescent="0.2">
      <c r="A326" s="142"/>
      <c r="B326" s="135"/>
      <c r="C326" s="135"/>
      <c r="D326" s="135"/>
      <c r="E326" s="143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</row>
    <row r="327" spans="1:27" ht="14.25" customHeight="1" x14ac:dyDescent="0.2">
      <c r="A327" s="142"/>
      <c r="B327" s="135"/>
      <c r="C327" s="135"/>
      <c r="D327" s="135"/>
      <c r="E327" s="143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</row>
    <row r="328" spans="1:27" ht="14.25" customHeight="1" x14ac:dyDescent="0.2">
      <c r="A328" s="142"/>
      <c r="B328" s="135"/>
      <c r="C328" s="135"/>
      <c r="D328" s="135"/>
      <c r="E328" s="143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</row>
    <row r="329" spans="1:27" ht="14.25" customHeight="1" x14ac:dyDescent="0.2">
      <c r="A329" s="142"/>
      <c r="B329" s="135"/>
      <c r="C329" s="135"/>
      <c r="D329" s="135"/>
      <c r="E329" s="143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</row>
    <row r="330" spans="1:27" ht="14.25" customHeight="1" x14ac:dyDescent="0.2">
      <c r="A330" s="142"/>
      <c r="B330" s="135"/>
      <c r="C330" s="135"/>
      <c r="D330" s="135"/>
      <c r="E330" s="143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</row>
    <row r="331" spans="1:27" ht="14.25" customHeight="1" x14ac:dyDescent="0.2">
      <c r="A331" s="142"/>
      <c r="B331" s="135"/>
      <c r="C331" s="135"/>
      <c r="D331" s="135"/>
      <c r="E331" s="143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</row>
    <row r="332" spans="1:27" ht="14.25" customHeight="1" x14ac:dyDescent="0.2">
      <c r="A332" s="142"/>
      <c r="B332" s="135"/>
      <c r="C332" s="135"/>
      <c r="D332" s="135"/>
      <c r="E332" s="143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</row>
    <row r="333" spans="1:27" ht="14.25" customHeight="1" x14ac:dyDescent="0.2">
      <c r="A333" s="142"/>
      <c r="B333" s="135"/>
      <c r="C333" s="135"/>
      <c r="D333" s="135"/>
      <c r="E333" s="143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</row>
    <row r="334" spans="1:27" ht="14.25" customHeight="1" x14ac:dyDescent="0.2">
      <c r="A334" s="142"/>
      <c r="B334" s="135"/>
      <c r="C334" s="135"/>
      <c r="D334" s="135"/>
      <c r="E334" s="143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</row>
    <row r="335" spans="1:27" ht="14.25" customHeight="1" x14ac:dyDescent="0.2">
      <c r="A335" s="142"/>
      <c r="B335" s="135"/>
      <c r="C335" s="135"/>
      <c r="D335" s="135"/>
      <c r="E335" s="143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</row>
    <row r="336" spans="1:27" ht="14.25" customHeight="1" x14ac:dyDescent="0.2">
      <c r="A336" s="142"/>
      <c r="B336" s="135"/>
      <c r="C336" s="135"/>
      <c r="D336" s="135"/>
      <c r="E336" s="143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</row>
    <row r="337" spans="1:27" ht="14.25" customHeight="1" x14ac:dyDescent="0.2">
      <c r="A337" s="142"/>
      <c r="B337" s="135"/>
      <c r="C337" s="135"/>
      <c r="D337" s="135"/>
      <c r="E337" s="143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</row>
    <row r="338" spans="1:27" ht="14.25" customHeight="1" x14ac:dyDescent="0.2">
      <c r="A338" s="142"/>
      <c r="B338" s="135"/>
      <c r="C338" s="135"/>
      <c r="D338" s="135"/>
      <c r="E338" s="143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</row>
    <row r="339" spans="1:27" ht="14.25" customHeight="1" x14ac:dyDescent="0.2">
      <c r="A339" s="142"/>
      <c r="B339" s="135"/>
      <c r="C339" s="135"/>
      <c r="D339" s="135"/>
      <c r="E339" s="143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</row>
    <row r="340" spans="1:27" ht="14.25" customHeight="1" x14ac:dyDescent="0.2">
      <c r="A340" s="142"/>
      <c r="B340" s="135"/>
      <c r="C340" s="135"/>
      <c r="D340" s="135"/>
      <c r="E340" s="143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</row>
    <row r="341" spans="1:27" ht="14.25" customHeight="1" x14ac:dyDescent="0.2">
      <c r="A341" s="142"/>
      <c r="B341" s="135"/>
      <c r="C341" s="135"/>
      <c r="D341" s="135"/>
      <c r="E341" s="143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</row>
    <row r="342" spans="1:27" ht="14.25" customHeight="1" x14ac:dyDescent="0.2">
      <c r="A342" s="142"/>
      <c r="B342" s="135"/>
      <c r="C342" s="135"/>
      <c r="D342" s="135"/>
      <c r="E342" s="143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</row>
    <row r="343" spans="1:27" ht="14.25" customHeight="1" x14ac:dyDescent="0.2">
      <c r="A343" s="142"/>
      <c r="B343" s="135"/>
      <c r="C343" s="135"/>
      <c r="D343" s="135"/>
      <c r="E343" s="143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</row>
    <row r="344" spans="1:27" ht="14.25" customHeight="1" x14ac:dyDescent="0.2">
      <c r="A344" s="142"/>
      <c r="B344" s="135"/>
      <c r="C344" s="135"/>
      <c r="D344" s="135"/>
      <c r="E344" s="143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</row>
    <row r="345" spans="1:27" ht="14.25" customHeight="1" x14ac:dyDescent="0.2">
      <c r="A345" s="142"/>
      <c r="B345" s="135"/>
      <c r="C345" s="135"/>
      <c r="D345" s="135"/>
      <c r="E345" s="143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</row>
    <row r="346" spans="1:27" ht="14.25" customHeight="1" x14ac:dyDescent="0.2">
      <c r="A346" s="142"/>
      <c r="B346" s="135"/>
      <c r="C346" s="135"/>
      <c r="D346" s="135"/>
      <c r="E346" s="143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</row>
    <row r="347" spans="1:27" ht="14.25" customHeight="1" x14ac:dyDescent="0.2">
      <c r="A347" s="142"/>
      <c r="B347" s="135"/>
      <c r="C347" s="135"/>
      <c r="D347" s="135"/>
      <c r="E347" s="143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</row>
    <row r="348" spans="1:27" ht="14.25" customHeight="1" x14ac:dyDescent="0.2">
      <c r="A348" s="142"/>
      <c r="B348" s="135"/>
      <c r="C348" s="135"/>
      <c r="D348" s="135"/>
      <c r="E348" s="143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/>
    </row>
    <row r="349" spans="1:27" ht="14.25" customHeight="1" x14ac:dyDescent="0.2">
      <c r="A349" s="142"/>
      <c r="B349" s="135"/>
      <c r="C349" s="135"/>
      <c r="D349" s="135"/>
      <c r="E349" s="143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/>
    </row>
    <row r="350" spans="1:27" ht="14.25" customHeight="1" x14ac:dyDescent="0.2">
      <c r="A350" s="142"/>
      <c r="B350" s="135"/>
      <c r="C350" s="135"/>
      <c r="D350" s="135"/>
      <c r="E350" s="143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</row>
    <row r="351" spans="1:27" ht="14.25" customHeight="1" x14ac:dyDescent="0.2">
      <c r="A351" s="142"/>
      <c r="B351" s="135"/>
      <c r="C351" s="135"/>
      <c r="D351" s="135"/>
      <c r="E351" s="143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</row>
    <row r="352" spans="1:27" ht="14.25" customHeight="1" x14ac:dyDescent="0.2">
      <c r="A352" s="142"/>
      <c r="B352" s="135"/>
      <c r="C352" s="135"/>
      <c r="D352" s="135"/>
      <c r="E352" s="143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</row>
    <row r="353" spans="1:27" ht="14.25" customHeight="1" x14ac:dyDescent="0.2">
      <c r="A353" s="142"/>
      <c r="B353" s="135"/>
      <c r="C353" s="135"/>
      <c r="D353" s="135"/>
      <c r="E353" s="143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</row>
    <row r="354" spans="1:27" ht="14.25" customHeight="1" x14ac:dyDescent="0.2">
      <c r="A354" s="142"/>
      <c r="B354" s="135"/>
      <c r="C354" s="135"/>
      <c r="D354" s="135"/>
      <c r="E354" s="143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</row>
    <row r="355" spans="1:27" ht="14.25" customHeight="1" x14ac:dyDescent="0.2">
      <c r="A355" s="142"/>
      <c r="B355" s="135"/>
      <c r="C355" s="135"/>
      <c r="D355" s="135"/>
      <c r="E355" s="143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</row>
    <row r="356" spans="1:27" ht="14.25" customHeight="1" x14ac:dyDescent="0.2">
      <c r="A356" s="142"/>
      <c r="B356" s="135"/>
      <c r="C356" s="135"/>
      <c r="D356" s="135"/>
      <c r="E356" s="143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</row>
    <row r="357" spans="1:27" ht="14.25" customHeight="1" x14ac:dyDescent="0.2">
      <c r="A357" s="142"/>
      <c r="B357" s="135"/>
      <c r="C357" s="135"/>
      <c r="D357" s="135"/>
      <c r="E357" s="143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</row>
    <row r="358" spans="1:27" ht="14.25" customHeight="1" x14ac:dyDescent="0.2">
      <c r="A358" s="142"/>
      <c r="B358" s="135"/>
      <c r="C358" s="135"/>
      <c r="D358" s="135"/>
      <c r="E358" s="143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</row>
    <row r="359" spans="1:27" ht="14.25" customHeight="1" x14ac:dyDescent="0.2">
      <c r="A359" s="142"/>
      <c r="B359" s="135"/>
      <c r="C359" s="135"/>
      <c r="D359" s="135"/>
      <c r="E359" s="143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</row>
    <row r="360" spans="1:27" ht="14.25" customHeight="1" x14ac:dyDescent="0.2">
      <c r="A360" s="142"/>
      <c r="B360" s="135"/>
      <c r="C360" s="135"/>
      <c r="D360" s="135"/>
      <c r="E360" s="143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</row>
    <row r="361" spans="1:27" ht="14.25" customHeight="1" x14ac:dyDescent="0.2">
      <c r="A361" s="142"/>
      <c r="B361" s="135"/>
      <c r="C361" s="135"/>
      <c r="D361" s="135"/>
      <c r="E361" s="143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</row>
    <row r="362" spans="1:27" ht="14.25" customHeight="1" x14ac:dyDescent="0.2">
      <c r="A362" s="142"/>
      <c r="B362" s="135"/>
      <c r="C362" s="135"/>
      <c r="D362" s="135"/>
      <c r="E362" s="143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</row>
    <row r="363" spans="1:27" ht="14.25" customHeight="1" x14ac:dyDescent="0.2">
      <c r="A363" s="142"/>
      <c r="B363" s="135"/>
      <c r="C363" s="135"/>
      <c r="D363" s="135"/>
      <c r="E363" s="143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</row>
    <row r="364" spans="1:27" ht="14.25" customHeight="1" x14ac:dyDescent="0.2">
      <c r="A364" s="142"/>
      <c r="B364" s="135"/>
      <c r="C364" s="135"/>
      <c r="D364" s="135"/>
      <c r="E364" s="143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</row>
    <row r="365" spans="1:27" ht="14.25" customHeight="1" x14ac:dyDescent="0.2">
      <c r="A365" s="142"/>
      <c r="B365" s="135"/>
      <c r="C365" s="135"/>
      <c r="D365" s="135"/>
      <c r="E365" s="143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</row>
    <row r="366" spans="1:27" ht="14.25" customHeight="1" x14ac:dyDescent="0.2">
      <c r="A366" s="142"/>
      <c r="B366" s="135"/>
      <c r="C366" s="135"/>
      <c r="D366" s="135"/>
      <c r="E366" s="143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</row>
    <row r="367" spans="1:27" ht="14.25" customHeight="1" x14ac:dyDescent="0.2">
      <c r="A367" s="142"/>
      <c r="B367" s="135"/>
      <c r="C367" s="135"/>
      <c r="D367" s="135"/>
      <c r="E367" s="143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</row>
    <row r="368" spans="1:27" ht="14.25" customHeight="1" x14ac:dyDescent="0.2">
      <c r="A368" s="142"/>
      <c r="B368" s="135"/>
      <c r="C368" s="135"/>
      <c r="D368" s="135"/>
      <c r="E368" s="143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</row>
    <row r="369" spans="1:27" ht="14.25" customHeight="1" x14ac:dyDescent="0.2">
      <c r="A369" s="142"/>
      <c r="B369" s="135"/>
      <c r="C369" s="135"/>
      <c r="D369" s="135"/>
      <c r="E369" s="143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</row>
    <row r="370" spans="1:27" ht="14.25" customHeight="1" x14ac:dyDescent="0.2">
      <c r="A370" s="142"/>
      <c r="B370" s="135"/>
      <c r="C370" s="135"/>
      <c r="D370" s="135"/>
      <c r="E370" s="143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</row>
    <row r="371" spans="1:27" ht="14.25" customHeight="1" x14ac:dyDescent="0.2">
      <c r="A371" s="142"/>
      <c r="B371" s="135"/>
      <c r="C371" s="135"/>
      <c r="D371" s="135"/>
      <c r="E371" s="143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</row>
    <row r="372" spans="1:27" ht="14.25" customHeight="1" x14ac:dyDescent="0.2">
      <c r="A372" s="142"/>
      <c r="B372" s="135"/>
      <c r="C372" s="135"/>
      <c r="D372" s="135"/>
      <c r="E372" s="143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</row>
    <row r="373" spans="1:27" ht="14.25" customHeight="1" x14ac:dyDescent="0.2">
      <c r="A373" s="142"/>
      <c r="B373" s="135"/>
      <c r="C373" s="135"/>
      <c r="D373" s="135"/>
      <c r="E373" s="143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</row>
    <row r="374" spans="1:27" ht="14.25" customHeight="1" x14ac:dyDescent="0.2">
      <c r="A374" s="142"/>
      <c r="B374" s="135"/>
      <c r="C374" s="135"/>
      <c r="D374" s="135"/>
      <c r="E374" s="143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</row>
    <row r="375" spans="1:27" ht="14.25" customHeight="1" x14ac:dyDescent="0.2">
      <c r="A375" s="142"/>
      <c r="B375" s="135"/>
      <c r="C375" s="135"/>
      <c r="D375" s="135"/>
      <c r="E375" s="143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</row>
    <row r="376" spans="1:27" ht="14.25" customHeight="1" x14ac:dyDescent="0.2">
      <c r="A376" s="142"/>
      <c r="B376" s="135"/>
      <c r="C376" s="135"/>
      <c r="D376" s="135"/>
      <c r="E376" s="143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</row>
    <row r="377" spans="1:27" ht="14.25" customHeight="1" x14ac:dyDescent="0.2">
      <c r="A377" s="142"/>
      <c r="B377" s="135"/>
      <c r="C377" s="135"/>
      <c r="D377" s="135"/>
      <c r="E377" s="143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</row>
    <row r="378" spans="1:27" ht="14.25" customHeight="1" x14ac:dyDescent="0.2">
      <c r="A378" s="142"/>
      <c r="B378" s="135"/>
      <c r="C378" s="135"/>
      <c r="D378" s="135"/>
      <c r="E378" s="143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</row>
    <row r="379" spans="1:27" ht="14.25" customHeight="1" x14ac:dyDescent="0.2">
      <c r="A379" s="142"/>
      <c r="B379" s="135"/>
      <c r="C379" s="135"/>
      <c r="D379" s="135"/>
      <c r="E379" s="143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</row>
    <row r="380" spans="1:27" ht="14.25" customHeight="1" x14ac:dyDescent="0.2">
      <c r="A380" s="142"/>
      <c r="B380" s="135"/>
      <c r="C380" s="135"/>
      <c r="D380" s="135"/>
      <c r="E380" s="143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</row>
    <row r="381" spans="1:27" ht="14.25" customHeight="1" x14ac:dyDescent="0.2">
      <c r="A381" s="142"/>
      <c r="B381" s="135"/>
      <c r="C381" s="135"/>
      <c r="D381" s="135"/>
      <c r="E381" s="143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</row>
    <row r="382" spans="1:27" ht="14.25" customHeight="1" x14ac:dyDescent="0.2">
      <c r="A382" s="142"/>
      <c r="B382" s="135"/>
      <c r="C382" s="135"/>
      <c r="D382" s="135"/>
      <c r="E382" s="143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</row>
    <row r="383" spans="1:27" ht="14.25" customHeight="1" x14ac:dyDescent="0.2">
      <c r="A383" s="142"/>
      <c r="B383" s="135"/>
      <c r="C383" s="135"/>
      <c r="D383" s="135"/>
      <c r="E383" s="143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</row>
    <row r="384" spans="1:27" ht="14.25" customHeight="1" x14ac:dyDescent="0.2">
      <c r="A384" s="142"/>
      <c r="B384" s="135"/>
      <c r="C384" s="135"/>
      <c r="D384" s="135"/>
      <c r="E384" s="143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</row>
    <row r="385" spans="1:27" ht="14.25" customHeight="1" x14ac:dyDescent="0.2">
      <c r="A385" s="142"/>
      <c r="B385" s="135"/>
      <c r="C385" s="135"/>
      <c r="D385" s="135"/>
      <c r="E385" s="143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</row>
    <row r="386" spans="1:27" ht="14.25" customHeight="1" x14ac:dyDescent="0.2">
      <c r="A386" s="142"/>
      <c r="B386" s="135"/>
      <c r="C386" s="135"/>
      <c r="D386" s="135"/>
      <c r="E386" s="143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</row>
    <row r="387" spans="1:27" ht="14.25" customHeight="1" x14ac:dyDescent="0.2">
      <c r="A387" s="142"/>
      <c r="B387" s="135"/>
      <c r="C387" s="135"/>
      <c r="D387" s="135"/>
      <c r="E387" s="143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</row>
    <row r="388" spans="1:27" ht="14.25" customHeight="1" x14ac:dyDescent="0.2">
      <c r="A388" s="142"/>
      <c r="B388" s="135"/>
      <c r="C388" s="135"/>
      <c r="D388" s="135"/>
      <c r="E388" s="143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</row>
    <row r="389" spans="1:27" ht="14.25" customHeight="1" x14ac:dyDescent="0.2">
      <c r="A389" s="142"/>
      <c r="B389" s="135"/>
      <c r="C389" s="135"/>
      <c r="D389" s="135"/>
      <c r="E389" s="143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  <c r="AA389" s="135"/>
    </row>
    <row r="390" spans="1:27" ht="14.25" customHeight="1" x14ac:dyDescent="0.2">
      <c r="A390" s="142"/>
      <c r="B390" s="135"/>
      <c r="C390" s="135"/>
      <c r="D390" s="135"/>
      <c r="E390" s="143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</row>
    <row r="391" spans="1:27" ht="14.25" customHeight="1" x14ac:dyDescent="0.2">
      <c r="A391" s="142"/>
      <c r="B391" s="135"/>
      <c r="C391" s="135"/>
      <c r="D391" s="135"/>
      <c r="E391" s="143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</row>
    <row r="392" spans="1:27" ht="14.25" customHeight="1" x14ac:dyDescent="0.2">
      <c r="A392" s="142"/>
      <c r="B392" s="135"/>
      <c r="C392" s="135"/>
      <c r="D392" s="135"/>
      <c r="E392" s="143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</row>
    <row r="393" spans="1:27" ht="14.25" customHeight="1" x14ac:dyDescent="0.2">
      <c r="A393" s="142"/>
      <c r="B393" s="135"/>
      <c r="C393" s="135"/>
      <c r="D393" s="135"/>
      <c r="E393" s="143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</row>
    <row r="394" spans="1:27" ht="14.25" customHeight="1" x14ac:dyDescent="0.2">
      <c r="A394" s="142"/>
      <c r="B394" s="135"/>
      <c r="C394" s="135"/>
      <c r="D394" s="135"/>
      <c r="E394" s="143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</row>
    <row r="395" spans="1:27" ht="14.25" customHeight="1" x14ac:dyDescent="0.2">
      <c r="A395" s="142"/>
      <c r="B395" s="135"/>
      <c r="C395" s="135"/>
      <c r="D395" s="135"/>
      <c r="E395" s="143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</row>
    <row r="396" spans="1:27" ht="14.25" customHeight="1" x14ac:dyDescent="0.2">
      <c r="A396" s="142"/>
      <c r="B396" s="135"/>
      <c r="C396" s="135"/>
      <c r="D396" s="135"/>
      <c r="E396" s="143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</row>
    <row r="397" spans="1:27" ht="14.25" customHeight="1" x14ac:dyDescent="0.2">
      <c r="A397" s="142"/>
      <c r="B397" s="135"/>
      <c r="C397" s="135"/>
      <c r="D397" s="135"/>
      <c r="E397" s="143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</row>
    <row r="398" spans="1:27" ht="14.25" customHeight="1" x14ac:dyDescent="0.2">
      <c r="A398" s="142"/>
      <c r="B398" s="135"/>
      <c r="C398" s="135"/>
      <c r="D398" s="135"/>
      <c r="E398" s="143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</row>
    <row r="399" spans="1:27" ht="14.25" customHeight="1" x14ac:dyDescent="0.2">
      <c r="A399" s="142"/>
      <c r="B399" s="135"/>
      <c r="C399" s="135"/>
      <c r="D399" s="135"/>
      <c r="E399" s="143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</row>
    <row r="400" spans="1:27" ht="14.25" customHeight="1" x14ac:dyDescent="0.2">
      <c r="A400" s="142"/>
      <c r="B400" s="135"/>
      <c r="C400" s="135"/>
      <c r="D400" s="135"/>
      <c r="E400" s="143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</row>
    <row r="401" spans="1:27" ht="14.25" customHeight="1" x14ac:dyDescent="0.2">
      <c r="A401" s="142"/>
      <c r="B401" s="135"/>
      <c r="C401" s="135"/>
      <c r="D401" s="135"/>
      <c r="E401" s="143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</row>
    <row r="402" spans="1:27" ht="14.25" customHeight="1" x14ac:dyDescent="0.2">
      <c r="A402" s="142"/>
      <c r="B402" s="135"/>
      <c r="C402" s="135"/>
      <c r="D402" s="135"/>
      <c r="E402" s="143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</row>
    <row r="403" spans="1:27" ht="14.25" customHeight="1" x14ac:dyDescent="0.2">
      <c r="A403" s="142"/>
      <c r="B403" s="135"/>
      <c r="C403" s="135"/>
      <c r="D403" s="135"/>
      <c r="E403" s="143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</row>
    <row r="404" spans="1:27" ht="14.25" customHeight="1" x14ac:dyDescent="0.2">
      <c r="A404" s="142"/>
      <c r="B404" s="135"/>
      <c r="C404" s="135"/>
      <c r="D404" s="135"/>
      <c r="E404" s="143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</row>
    <row r="405" spans="1:27" ht="14.25" customHeight="1" x14ac:dyDescent="0.2">
      <c r="A405" s="142"/>
      <c r="B405" s="135"/>
      <c r="C405" s="135"/>
      <c r="D405" s="135"/>
      <c r="E405" s="143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</row>
    <row r="406" spans="1:27" ht="14.25" customHeight="1" x14ac:dyDescent="0.2">
      <c r="A406" s="142"/>
      <c r="B406" s="135"/>
      <c r="C406" s="135"/>
      <c r="D406" s="135"/>
      <c r="E406" s="143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</row>
    <row r="407" spans="1:27" ht="14.25" customHeight="1" x14ac:dyDescent="0.2">
      <c r="A407" s="142"/>
      <c r="B407" s="135"/>
      <c r="C407" s="135"/>
      <c r="D407" s="135"/>
      <c r="E407" s="143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</row>
    <row r="408" spans="1:27" ht="14.25" customHeight="1" x14ac:dyDescent="0.2">
      <c r="A408" s="142"/>
      <c r="B408" s="135"/>
      <c r="C408" s="135"/>
      <c r="D408" s="135"/>
      <c r="E408" s="143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</row>
    <row r="409" spans="1:27" ht="14.25" customHeight="1" x14ac:dyDescent="0.2">
      <c r="A409" s="142"/>
      <c r="B409" s="135"/>
      <c r="C409" s="135"/>
      <c r="D409" s="135"/>
      <c r="E409" s="143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</row>
    <row r="410" spans="1:27" ht="14.25" customHeight="1" x14ac:dyDescent="0.2">
      <c r="A410" s="142"/>
      <c r="B410" s="135"/>
      <c r="C410" s="135"/>
      <c r="D410" s="135"/>
      <c r="E410" s="143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</row>
    <row r="411" spans="1:27" ht="14.25" customHeight="1" x14ac:dyDescent="0.2">
      <c r="A411" s="142"/>
      <c r="B411" s="135"/>
      <c r="C411" s="135"/>
      <c r="D411" s="135"/>
      <c r="E411" s="143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</row>
    <row r="412" spans="1:27" ht="14.25" customHeight="1" x14ac:dyDescent="0.2">
      <c r="A412" s="142"/>
      <c r="B412" s="135"/>
      <c r="C412" s="135"/>
      <c r="D412" s="135"/>
      <c r="E412" s="143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</row>
    <row r="413" spans="1:27" ht="14.25" customHeight="1" x14ac:dyDescent="0.2">
      <c r="A413" s="142"/>
      <c r="B413" s="135"/>
      <c r="C413" s="135"/>
      <c r="D413" s="135"/>
      <c r="E413" s="143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</row>
    <row r="414" spans="1:27" ht="14.25" customHeight="1" x14ac:dyDescent="0.2">
      <c r="A414" s="142"/>
      <c r="B414" s="135"/>
      <c r="C414" s="135"/>
      <c r="D414" s="135"/>
      <c r="E414" s="143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</row>
    <row r="415" spans="1:27" ht="14.25" customHeight="1" x14ac:dyDescent="0.2">
      <c r="A415" s="142"/>
      <c r="B415" s="135"/>
      <c r="C415" s="135"/>
      <c r="D415" s="135"/>
      <c r="E415" s="143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</row>
    <row r="416" spans="1:27" ht="14.25" customHeight="1" x14ac:dyDescent="0.2">
      <c r="A416" s="142"/>
      <c r="B416" s="135"/>
      <c r="C416" s="135"/>
      <c r="D416" s="135"/>
      <c r="E416" s="143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</row>
    <row r="417" spans="1:27" ht="14.25" customHeight="1" x14ac:dyDescent="0.2">
      <c r="A417" s="142"/>
      <c r="B417" s="135"/>
      <c r="C417" s="135"/>
      <c r="D417" s="135"/>
      <c r="E417" s="143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</row>
    <row r="418" spans="1:27" ht="14.25" customHeight="1" x14ac:dyDescent="0.2">
      <c r="A418" s="142"/>
      <c r="B418" s="135"/>
      <c r="C418" s="135"/>
      <c r="D418" s="135"/>
      <c r="E418" s="143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</row>
    <row r="419" spans="1:27" ht="14.25" customHeight="1" x14ac:dyDescent="0.2">
      <c r="A419" s="142"/>
      <c r="B419" s="135"/>
      <c r="C419" s="135"/>
      <c r="D419" s="135"/>
      <c r="E419" s="143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</row>
    <row r="420" spans="1:27" ht="14.25" customHeight="1" x14ac:dyDescent="0.2">
      <c r="A420" s="142"/>
      <c r="B420" s="135"/>
      <c r="C420" s="135"/>
      <c r="D420" s="135"/>
      <c r="E420" s="143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</row>
    <row r="421" spans="1:27" ht="14.25" customHeight="1" x14ac:dyDescent="0.2">
      <c r="A421" s="142"/>
      <c r="B421" s="135"/>
      <c r="C421" s="135"/>
      <c r="D421" s="135"/>
      <c r="E421" s="143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</row>
    <row r="422" spans="1:27" ht="14.25" customHeight="1" x14ac:dyDescent="0.2">
      <c r="A422" s="142"/>
      <c r="B422" s="135"/>
      <c r="C422" s="135"/>
      <c r="D422" s="135"/>
      <c r="E422" s="143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</row>
    <row r="423" spans="1:27" ht="14.25" customHeight="1" x14ac:dyDescent="0.2">
      <c r="A423" s="142"/>
      <c r="B423" s="135"/>
      <c r="C423" s="135"/>
      <c r="D423" s="135"/>
      <c r="E423" s="143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</row>
    <row r="424" spans="1:27" ht="14.25" customHeight="1" x14ac:dyDescent="0.2">
      <c r="A424" s="142"/>
      <c r="B424" s="135"/>
      <c r="C424" s="135"/>
      <c r="D424" s="135"/>
      <c r="E424" s="143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</row>
    <row r="425" spans="1:27" ht="14.25" customHeight="1" x14ac:dyDescent="0.2">
      <c r="A425" s="142"/>
      <c r="B425" s="135"/>
      <c r="C425" s="135"/>
      <c r="D425" s="135"/>
      <c r="E425" s="143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</row>
    <row r="426" spans="1:27" ht="14.25" customHeight="1" x14ac:dyDescent="0.2">
      <c r="A426" s="142"/>
      <c r="B426" s="135"/>
      <c r="C426" s="135"/>
      <c r="D426" s="135"/>
      <c r="E426" s="143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</row>
    <row r="427" spans="1:27" ht="14.25" customHeight="1" x14ac:dyDescent="0.2">
      <c r="A427" s="142"/>
      <c r="B427" s="135"/>
      <c r="C427" s="135"/>
      <c r="D427" s="135"/>
      <c r="E427" s="143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</row>
    <row r="428" spans="1:27" ht="14.25" customHeight="1" x14ac:dyDescent="0.2">
      <c r="A428" s="142"/>
      <c r="B428" s="135"/>
      <c r="C428" s="135"/>
      <c r="D428" s="135"/>
      <c r="E428" s="143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</row>
    <row r="429" spans="1:27" ht="14.25" customHeight="1" x14ac:dyDescent="0.2">
      <c r="A429" s="142"/>
      <c r="B429" s="135"/>
      <c r="C429" s="135"/>
      <c r="D429" s="135"/>
      <c r="E429" s="143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</row>
    <row r="430" spans="1:27" ht="14.25" customHeight="1" x14ac:dyDescent="0.2">
      <c r="A430" s="142"/>
      <c r="B430" s="135"/>
      <c r="C430" s="135"/>
      <c r="D430" s="135"/>
      <c r="E430" s="143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</row>
    <row r="431" spans="1:27" ht="14.25" customHeight="1" x14ac:dyDescent="0.2">
      <c r="A431" s="142"/>
      <c r="B431" s="135"/>
      <c r="C431" s="135"/>
      <c r="D431" s="135"/>
      <c r="E431" s="143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</row>
    <row r="432" spans="1:27" ht="14.25" customHeight="1" x14ac:dyDescent="0.2">
      <c r="A432" s="142"/>
      <c r="B432" s="135"/>
      <c r="C432" s="135"/>
      <c r="D432" s="135"/>
      <c r="E432" s="143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</row>
    <row r="433" spans="1:27" ht="14.25" customHeight="1" x14ac:dyDescent="0.2">
      <c r="A433" s="142"/>
      <c r="B433" s="135"/>
      <c r="C433" s="135"/>
      <c r="D433" s="135"/>
      <c r="E433" s="143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</row>
    <row r="434" spans="1:27" ht="14.25" customHeight="1" x14ac:dyDescent="0.2">
      <c r="A434" s="142"/>
      <c r="B434" s="135"/>
      <c r="C434" s="135"/>
      <c r="D434" s="135"/>
      <c r="E434" s="143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  <c r="AA434" s="135"/>
    </row>
    <row r="435" spans="1:27" ht="14.25" customHeight="1" x14ac:dyDescent="0.2">
      <c r="A435" s="142"/>
      <c r="B435" s="135"/>
      <c r="C435" s="135"/>
      <c r="D435" s="135"/>
      <c r="E435" s="143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</row>
    <row r="436" spans="1:27" ht="14.25" customHeight="1" x14ac:dyDescent="0.2">
      <c r="A436" s="142"/>
      <c r="B436" s="135"/>
      <c r="C436" s="135"/>
      <c r="D436" s="135"/>
      <c r="E436" s="143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  <c r="AA436" s="135"/>
    </row>
    <row r="437" spans="1:27" ht="14.25" customHeight="1" x14ac:dyDescent="0.2">
      <c r="A437" s="142"/>
      <c r="B437" s="135"/>
      <c r="C437" s="135"/>
      <c r="D437" s="135"/>
      <c r="E437" s="143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</row>
    <row r="438" spans="1:27" ht="14.25" customHeight="1" x14ac:dyDescent="0.2">
      <c r="A438" s="142"/>
      <c r="B438" s="135"/>
      <c r="C438" s="135"/>
      <c r="D438" s="135"/>
      <c r="E438" s="143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</row>
    <row r="439" spans="1:27" ht="14.25" customHeight="1" x14ac:dyDescent="0.2">
      <c r="A439" s="142"/>
      <c r="B439" s="135"/>
      <c r="C439" s="135"/>
      <c r="D439" s="135"/>
      <c r="E439" s="143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</row>
    <row r="440" spans="1:27" ht="14.25" customHeight="1" x14ac:dyDescent="0.2">
      <c r="A440" s="142"/>
      <c r="B440" s="135"/>
      <c r="C440" s="135"/>
      <c r="D440" s="135"/>
      <c r="E440" s="143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</row>
    <row r="441" spans="1:27" ht="14.25" customHeight="1" x14ac:dyDescent="0.2">
      <c r="A441" s="142"/>
      <c r="B441" s="135"/>
      <c r="C441" s="135"/>
      <c r="D441" s="135"/>
      <c r="E441" s="143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  <c r="AA441" s="135"/>
    </row>
    <row r="442" spans="1:27" ht="14.25" customHeight="1" x14ac:dyDescent="0.2">
      <c r="A442" s="142"/>
      <c r="B442" s="135"/>
      <c r="C442" s="135"/>
      <c r="D442" s="135"/>
      <c r="E442" s="143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</row>
    <row r="443" spans="1:27" ht="14.25" customHeight="1" x14ac:dyDescent="0.2">
      <c r="A443" s="142"/>
      <c r="B443" s="135"/>
      <c r="C443" s="135"/>
      <c r="D443" s="135"/>
      <c r="E443" s="143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</row>
    <row r="444" spans="1:27" ht="14.25" customHeight="1" x14ac:dyDescent="0.2">
      <c r="A444" s="142"/>
      <c r="B444" s="135"/>
      <c r="C444" s="135"/>
      <c r="D444" s="135"/>
      <c r="E444" s="143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</row>
    <row r="445" spans="1:27" ht="14.25" customHeight="1" x14ac:dyDescent="0.2">
      <c r="A445" s="142"/>
      <c r="B445" s="135"/>
      <c r="C445" s="135"/>
      <c r="D445" s="135"/>
      <c r="E445" s="143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</row>
    <row r="446" spans="1:27" ht="14.25" customHeight="1" x14ac:dyDescent="0.2">
      <c r="A446" s="142"/>
      <c r="B446" s="135"/>
      <c r="C446" s="135"/>
      <c r="D446" s="135"/>
      <c r="E446" s="143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  <c r="AA446" s="135"/>
    </row>
    <row r="447" spans="1:27" ht="14.25" customHeight="1" x14ac:dyDescent="0.2">
      <c r="A447" s="142"/>
      <c r="B447" s="135"/>
      <c r="C447" s="135"/>
      <c r="D447" s="135"/>
      <c r="E447" s="143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</row>
    <row r="448" spans="1:27" ht="14.25" customHeight="1" x14ac:dyDescent="0.2">
      <c r="A448" s="142"/>
      <c r="B448" s="135"/>
      <c r="C448" s="135"/>
      <c r="D448" s="135"/>
      <c r="E448" s="143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/>
    </row>
    <row r="449" spans="1:27" ht="14.25" customHeight="1" x14ac:dyDescent="0.2">
      <c r="A449" s="142"/>
      <c r="B449" s="135"/>
      <c r="C449" s="135"/>
      <c r="D449" s="135"/>
      <c r="E449" s="143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</row>
    <row r="450" spans="1:27" ht="14.25" customHeight="1" x14ac:dyDescent="0.2">
      <c r="A450" s="142"/>
      <c r="B450" s="135"/>
      <c r="C450" s="135"/>
      <c r="D450" s="135"/>
      <c r="E450" s="143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</row>
    <row r="451" spans="1:27" ht="14.25" customHeight="1" x14ac:dyDescent="0.2">
      <c r="A451" s="142"/>
      <c r="B451" s="135"/>
      <c r="C451" s="135"/>
      <c r="D451" s="135"/>
      <c r="E451" s="143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</row>
    <row r="452" spans="1:27" ht="14.25" customHeight="1" x14ac:dyDescent="0.2">
      <c r="A452" s="142"/>
      <c r="B452" s="135"/>
      <c r="C452" s="135"/>
      <c r="D452" s="135"/>
      <c r="E452" s="143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</row>
    <row r="453" spans="1:27" ht="14.25" customHeight="1" x14ac:dyDescent="0.2">
      <c r="A453" s="142"/>
      <c r="B453" s="135"/>
      <c r="C453" s="135"/>
      <c r="D453" s="135"/>
      <c r="E453" s="143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/>
    </row>
    <row r="454" spans="1:27" ht="14.25" customHeight="1" x14ac:dyDescent="0.2">
      <c r="A454" s="142"/>
      <c r="B454" s="135"/>
      <c r="C454" s="135"/>
      <c r="D454" s="135"/>
      <c r="E454" s="143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</row>
    <row r="455" spans="1:27" ht="14.25" customHeight="1" x14ac:dyDescent="0.2">
      <c r="A455" s="142"/>
      <c r="B455" s="135"/>
      <c r="C455" s="135"/>
      <c r="D455" s="135"/>
      <c r="E455" s="143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</row>
    <row r="456" spans="1:27" ht="14.25" customHeight="1" x14ac:dyDescent="0.2">
      <c r="A456" s="142"/>
      <c r="B456" s="135"/>
      <c r="C456" s="135"/>
      <c r="D456" s="135"/>
      <c r="E456" s="143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  <c r="AA456" s="135"/>
    </row>
    <row r="457" spans="1:27" ht="14.25" customHeight="1" x14ac:dyDescent="0.2">
      <c r="A457" s="142"/>
      <c r="B457" s="135"/>
      <c r="C457" s="135"/>
      <c r="D457" s="135"/>
      <c r="E457" s="143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  <c r="AA457" s="135"/>
    </row>
    <row r="458" spans="1:27" ht="14.25" customHeight="1" x14ac:dyDescent="0.2">
      <c r="A458" s="142"/>
      <c r="B458" s="135"/>
      <c r="C458" s="135"/>
      <c r="D458" s="135"/>
      <c r="E458" s="143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/>
    </row>
    <row r="459" spans="1:27" ht="14.25" customHeight="1" x14ac:dyDescent="0.2">
      <c r="A459" s="142"/>
      <c r="B459" s="135"/>
      <c r="C459" s="135"/>
      <c r="D459" s="135"/>
      <c r="E459" s="143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/>
    </row>
    <row r="460" spans="1:27" ht="14.25" customHeight="1" x14ac:dyDescent="0.2">
      <c r="A460" s="142"/>
      <c r="B460" s="135"/>
      <c r="C460" s="135"/>
      <c r="D460" s="135"/>
      <c r="E460" s="143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  <c r="AA460" s="135"/>
    </row>
    <row r="461" spans="1:27" ht="14.25" customHeight="1" x14ac:dyDescent="0.2">
      <c r="A461" s="142"/>
      <c r="B461" s="135"/>
      <c r="C461" s="135"/>
      <c r="D461" s="135"/>
      <c r="E461" s="143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  <c r="AA461" s="135"/>
    </row>
    <row r="462" spans="1:27" ht="14.25" customHeight="1" x14ac:dyDescent="0.2">
      <c r="A462" s="142"/>
      <c r="B462" s="135"/>
      <c r="C462" s="135"/>
      <c r="D462" s="135"/>
      <c r="E462" s="143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  <c r="AA462" s="135"/>
    </row>
    <row r="463" spans="1:27" ht="14.25" customHeight="1" x14ac:dyDescent="0.2">
      <c r="A463" s="142"/>
      <c r="B463" s="135"/>
      <c r="C463" s="135"/>
      <c r="D463" s="135"/>
      <c r="E463" s="143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  <c r="AA463" s="135"/>
    </row>
    <row r="464" spans="1:27" ht="14.25" customHeight="1" x14ac:dyDescent="0.2">
      <c r="A464" s="142"/>
      <c r="B464" s="135"/>
      <c r="C464" s="135"/>
      <c r="D464" s="135"/>
      <c r="E464" s="143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  <c r="AA464" s="135"/>
    </row>
    <row r="465" spans="1:27" ht="14.25" customHeight="1" x14ac:dyDescent="0.2">
      <c r="A465" s="142"/>
      <c r="B465" s="135"/>
      <c r="C465" s="135"/>
      <c r="D465" s="135"/>
      <c r="E465" s="143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  <c r="AA465" s="135"/>
    </row>
    <row r="466" spans="1:27" ht="14.25" customHeight="1" x14ac:dyDescent="0.2">
      <c r="A466" s="142"/>
      <c r="B466" s="135"/>
      <c r="C466" s="135"/>
      <c r="D466" s="135"/>
      <c r="E466" s="143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135"/>
    </row>
    <row r="467" spans="1:27" ht="14.25" customHeight="1" x14ac:dyDescent="0.2">
      <c r="A467" s="142"/>
      <c r="B467" s="135"/>
      <c r="C467" s="135"/>
      <c r="D467" s="135"/>
      <c r="E467" s="143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  <c r="AA467" s="135"/>
    </row>
    <row r="468" spans="1:27" ht="14.25" customHeight="1" x14ac:dyDescent="0.2">
      <c r="A468" s="142"/>
      <c r="B468" s="135"/>
      <c r="C468" s="135"/>
      <c r="D468" s="135"/>
      <c r="E468" s="143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  <c r="AA468" s="135"/>
    </row>
    <row r="469" spans="1:27" ht="14.25" customHeight="1" x14ac:dyDescent="0.2">
      <c r="A469" s="142"/>
      <c r="B469" s="135"/>
      <c r="C469" s="135"/>
      <c r="D469" s="135"/>
      <c r="E469" s="143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  <c r="AA469" s="135"/>
    </row>
    <row r="470" spans="1:27" ht="14.25" customHeight="1" x14ac:dyDescent="0.2">
      <c r="A470" s="142"/>
      <c r="B470" s="135"/>
      <c r="C470" s="135"/>
      <c r="D470" s="135"/>
      <c r="E470" s="143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</row>
    <row r="471" spans="1:27" ht="14.25" customHeight="1" x14ac:dyDescent="0.2">
      <c r="A471" s="142"/>
      <c r="B471" s="135"/>
      <c r="C471" s="135"/>
      <c r="D471" s="135"/>
      <c r="E471" s="143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  <c r="AA471" s="135"/>
    </row>
    <row r="472" spans="1:27" ht="14.25" customHeight="1" x14ac:dyDescent="0.2">
      <c r="A472" s="142"/>
      <c r="B472" s="135"/>
      <c r="C472" s="135"/>
      <c r="D472" s="135"/>
      <c r="E472" s="143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</row>
    <row r="473" spans="1:27" ht="14.25" customHeight="1" x14ac:dyDescent="0.2">
      <c r="A473" s="142"/>
      <c r="B473" s="135"/>
      <c r="C473" s="135"/>
      <c r="D473" s="135"/>
      <c r="E473" s="143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  <c r="AA473" s="135"/>
    </row>
    <row r="474" spans="1:27" ht="14.25" customHeight="1" x14ac:dyDescent="0.2">
      <c r="A474" s="142"/>
      <c r="B474" s="135"/>
      <c r="C474" s="135"/>
      <c r="D474" s="135"/>
      <c r="E474" s="143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  <c r="AA474" s="135"/>
    </row>
    <row r="475" spans="1:27" ht="14.25" customHeight="1" x14ac:dyDescent="0.2">
      <c r="A475" s="142"/>
      <c r="B475" s="135"/>
      <c r="C475" s="135"/>
      <c r="D475" s="135"/>
      <c r="E475" s="143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  <c r="AA475" s="135"/>
    </row>
    <row r="476" spans="1:27" ht="14.25" customHeight="1" x14ac:dyDescent="0.2">
      <c r="A476" s="142"/>
      <c r="B476" s="135"/>
      <c r="C476" s="135"/>
      <c r="D476" s="135"/>
      <c r="E476" s="143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  <c r="AA476" s="135"/>
    </row>
    <row r="477" spans="1:27" ht="14.25" customHeight="1" x14ac:dyDescent="0.2">
      <c r="A477" s="142"/>
      <c r="B477" s="135"/>
      <c r="C477" s="135"/>
      <c r="D477" s="135"/>
      <c r="E477" s="143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  <c r="AA477" s="135"/>
    </row>
    <row r="478" spans="1:27" ht="14.25" customHeight="1" x14ac:dyDescent="0.2">
      <c r="A478" s="142"/>
      <c r="B478" s="135"/>
      <c r="C478" s="135"/>
      <c r="D478" s="135"/>
      <c r="E478" s="143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  <c r="AA478" s="135"/>
    </row>
    <row r="479" spans="1:27" ht="14.25" customHeight="1" x14ac:dyDescent="0.2">
      <c r="A479" s="142"/>
      <c r="B479" s="135"/>
      <c r="C479" s="135"/>
      <c r="D479" s="135"/>
      <c r="E479" s="143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  <c r="AA479" s="135"/>
    </row>
    <row r="480" spans="1:27" ht="14.25" customHeight="1" x14ac:dyDescent="0.2">
      <c r="A480" s="142"/>
      <c r="B480" s="135"/>
      <c r="C480" s="135"/>
      <c r="D480" s="135"/>
      <c r="E480" s="143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  <c r="AA480" s="135"/>
    </row>
    <row r="481" spans="1:27" ht="14.25" customHeight="1" x14ac:dyDescent="0.2">
      <c r="A481" s="142"/>
      <c r="B481" s="135"/>
      <c r="C481" s="135"/>
      <c r="D481" s="135"/>
      <c r="E481" s="143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  <c r="AA481" s="135"/>
    </row>
    <row r="482" spans="1:27" ht="14.25" customHeight="1" x14ac:dyDescent="0.2">
      <c r="A482" s="142"/>
      <c r="B482" s="135"/>
      <c r="C482" s="135"/>
      <c r="D482" s="135"/>
      <c r="E482" s="143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</row>
    <row r="483" spans="1:27" ht="14.25" customHeight="1" x14ac:dyDescent="0.2">
      <c r="A483" s="142"/>
      <c r="B483" s="135"/>
      <c r="C483" s="135"/>
      <c r="D483" s="135"/>
      <c r="E483" s="143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</row>
    <row r="484" spans="1:27" ht="14.25" customHeight="1" x14ac:dyDescent="0.2">
      <c r="A484" s="142"/>
      <c r="B484" s="135"/>
      <c r="C484" s="135"/>
      <c r="D484" s="135"/>
      <c r="E484" s="143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</row>
    <row r="485" spans="1:27" ht="14.25" customHeight="1" x14ac:dyDescent="0.2">
      <c r="A485" s="142"/>
      <c r="B485" s="135"/>
      <c r="C485" s="135"/>
      <c r="D485" s="135"/>
      <c r="E485" s="143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</row>
    <row r="486" spans="1:27" ht="14.25" customHeight="1" x14ac:dyDescent="0.2">
      <c r="A486" s="142"/>
      <c r="B486" s="135"/>
      <c r="C486" s="135"/>
      <c r="D486" s="135"/>
      <c r="E486" s="143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</row>
    <row r="487" spans="1:27" ht="14.25" customHeight="1" x14ac:dyDescent="0.2">
      <c r="A487" s="142"/>
      <c r="B487" s="135"/>
      <c r="C487" s="135"/>
      <c r="D487" s="135"/>
      <c r="E487" s="143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  <c r="AA487" s="135"/>
    </row>
    <row r="488" spans="1:27" ht="14.25" customHeight="1" x14ac:dyDescent="0.2">
      <c r="A488" s="142"/>
      <c r="B488" s="135"/>
      <c r="C488" s="135"/>
      <c r="D488" s="135"/>
      <c r="E488" s="143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</row>
    <row r="489" spans="1:27" ht="14.25" customHeight="1" x14ac:dyDescent="0.2">
      <c r="A489" s="142"/>
      <c r="B489" s="135"/>
      <c r="C489" s="135"/>
      <c r="D489" s="135"/>
      <c r="E489" s="143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  <c r="AA489" s="135"/>
    </row>
    <row r="490" spans="1:27" ht="14.25" customHeight="1" x14ac:dyDescent="0.2">
      <c r="A490" s="142"/>
      <c r="B490" s="135"/>
      <c r="C490" s="135"/>
      <c r="D490" s="135"/>
      <c r="E490" s="143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135"/>
    </row>
    <row r="491" spans="1:27" ht="14.25" customHeight="1" x14ac:dyDescent="0.2">
      <c r="A491" s="142"/>
      <c r="B491" s="135"/>
      <c r="C491" s="135"/>
      <c r="D491" s="135"/>
      <c r="E491" s="143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</row>
    <row r="492" spans="1:27" ht="14.25" customHeight="1" x14ac:dyDescent="0.2">
      <c r="A492" s="142"/>
      <c r="B492" s="135"/>
      <c r="C492" s="135"/>
      <c r="D492" s="135"/>
      <c r="E492" s="143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  <c r="AA492" s="135"/>
    </row>
    <row r="493" spans="1:27" ht="14.25" customHeight="1" x14ac:dyDescent="0.2">
      <c r="A493" s="142"/>
      <c r="B493" s="135"/>
      <c r="C493" s="135"/>
      <c r="D493" s="135"/>
      <c r="E493" s="143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</row>
    <row r="494" spans="1:27" ht="14.25" customHeight="1" x14ac:dyDescent="0.2">
      <c r="A494" s="142"/>
      <c r="B494" s="135"/>
      <c r="C494" s="135"/>
      <c r="D494" s="135"/>
      <c r="E494" s="143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</row>
    <row r="495" spans="1:27" ht="14.25" customHeight="1" x14ac:dyDescent="0.2">
      <c r="A495" s="142"/>
      <c r="B495" s="135"/>
      <c r="C495" s="135"/>
      <c r="D495" s="135"/>
      <c r="E495" s="143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  <c r="AA495" s="135"/>
    </row>
    <row r="496" spans="1:27" ht="14.25" customHeight="1" x14ac:dyDescent="0.2">
      <c r="A496" s="142"/>
      <c r="B496" s="135"/>
      <c r="C496" s="135"/>
      <c r="D496" s="135"/>
      <c r="E496" s="143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135"/>
    </row>
    <row r="497" spans="1:27" ht="14.25" customHeight="1" x14ac:dyDescent="0.2">
      <c r="A497" s="142"/>
      <c r="B497" s="135"/>
      <c r="C497" s="135"/>
      <c r="D497" s="135"/>
      <c r="E497" s="143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  <c r="AA497" s="135"/>
    </row>
    <row r="498" spans="1:27" ht="14.25" customHeight="1" x14ac:dyDescent="0.2">
      <c r="A498" s="142"/>
      <c r="B498" s="135"/>
      <c r="C498" s="135"/>
      <c r="D498" s="135"/>
      <c r="E498" s="143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</row>
    <row r="499" spans="1:27" ht="14.25" customHeight="1" x14ac:dyDescent="0.2">
      <c r="A499" s="142"/>
      <c r="B499" s="135"/>
      <c r="C499" s="135"/>
      <c r="D499" s="135"/>
      <c r="E499" s="143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</row>
    <row r="500" spans="1:27" ht="14.25" customHeight="1" x14ac:dyDescent="0.2">
      <c r="A500" s="142"/>
      <c r="B500" s="135"/>
      <c r="C500" s="135"/>
      <c r="D500" s="135"/>
      <c r="E500" s="143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</row>
    <row r="501" spans="1:27" ht="14.25" customHeight="1" x14ac:dyDescent="0.2">
      <c r="A501" s="142"/>
      <c r="B501" s="135"/>
      <c r="C501" s="135"/>
      <c r="D501" s="135"/>
      <c r="E501" s="143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</row>
    <row r="502" spans="1:27" ht="14.25" customHeight="1" x14ac:dyDescent="0.2">
      <c r="A502" s="142"/>
      <c r="B502" s="135"/>
      <c r="C502" s="135"/>
      <c r="D502" s="135"/>
      <c r="E502" s="143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</row>
    <row r="503" spans="1:27" ht="14.25" customHeight="1" x14ac:dyDescent="0.2">
      <c r="A503" s="142"/>
      <c r="B503" s="135"/>
      <c r="C503" s="135"/>
      <c r="D503" s="135"/>
      <c r="E503" s="143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  <c r="AA503" s="135"/>
    </row>
    <row r="504" spans="1:27" ht="14.25" customHeight="1" x14ac:dyDescent="0.2">
      <c r="A504" s="142"/>
      <c r="B504" s="135"/>
      <c r="C504" s="135"/>
      <c r="D504" s="135"/>
      <c r="E504" s="143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  <c r="AA504" s="135"/>
    </row>
    <row r="505" spans="1:27" ht="14.25" customHeight="1" x14ac:dyDescent="0.2">
      <c r="A505" s="142"/>
      <c r="B505" s="135"/>
      <c r="C505" s="135"/>
      <c r="D505" s="135"/>
      <c r="E505" s="143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</row>
    <row r="506" spans="1:27" ht="14.25" customHeight="1" x14ac:dyDescent="0.2">
      <c r="A506" s="142"/>
      <c r="B506" s="135"/>
      <c r="C506" s="135"/>
      <c r="D506" s="135"/>
      <c r="E506" s="143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  <c r="AA506" s="135"/>
    </row>
    <row r="507" spans="1:27" ht="14.25" customHeight="1" x14ac:dyDescent="0.2">
      <c r="A507" s="142"/>
      <c r="B507" s="135"/>
      <c r="C507" s="135"/>
      <c r="D507" s="135"/>
      <c r="E507" s="143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  <c r="AA507" s="135"/>
    </row>
    <row r="508" spans="1:27" ht="14.25" customHeight="1" x14ac:dyDescent="0.2">
      <c r="A508" s="142"/>
      <c r="B508" s="135"/>
      <c r="C508" s="135"/>
      <c r="D508" s="135"/>
      <c r="E508" s="143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  <c r="AA508" s="135"/>
    </row>
    <row r="509" spans="1:27" ht="14.25" customHeight="1" x14ac:dyDescent="0.2">
      <c r="A509" s="142"/>
      <c r="B509" s="135"/>
      <c r="C509" s="135"/>
      <c r="D509" s="135"/>
      <c r="E509" s="143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  <c r="AA509" s="135"/>
    </row>
    <row r="510" spans="1:27" ht="14.25" customHeight="1" x14ac:dyDescent="0.2">
      <c r="A510" s="142"/>
      <c r="B510" s="135"/>
      <c r="C510" s="135"/>
      <c r="D510" s="135"/>
      <c r="E510" s="143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  <c r="AA510" s="135"/>
    </row>
    <row r="511" spans="1:27" ht="14.25" customHeight="1" x14ac:dyDescent="0.2">
      <c r="A511" s="142"/>
      <c r="B511" s="135"/>
      <c r="C511" s="135"/>
      <c r="D511" s="135"/>
      <c r="E511" s="143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  <c r="AA511" s="135"/>
    </row>
    <row r="512" spans="1:27" ht="14.25" customHeight="1" x14ac:dyDescent="0.2">
      <c r="A512" s="142"/>
      <c r="B512" s="135"/>
      <c r="C512" s="135"/>
      <c r="D512" s="135"/>
      <c r="E512" s="143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  <c r="AA512" s="135"/>
    </row>
    <row r="513" spans="1:27" ht="14.25" customHeight="1" x14ac:dyDescent="0.2">
      <c r="A513" s="142"/>
      <c r="B513" s="135"/>
      <c r="C513" s="135"/>
      <c r="D513" s="135"/>
      <c r="E513" s="143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  <c r="AA513" s="135"/>
    </row>
    <row r="514" spans="1:27" ht="14.25" customHeight="1" x14ac:dyDescent="0.2">
      <c r="A514" s="142"/>
      <c r="B514" s="135"/>
      <c r="C514" s="135"/>
      <c r="D514" s="135"/>
      <c r="E514" s="143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  <c r="AA514" s="135"/>
    </row>
    <row r="515" spans="1:27" ht="14.25" customHeight="1" x14ac:dyDescent="0.2">
      <c r="A515" s="142"/>
      <c r="B515" s="135"/>
      <c r="C515" s="135"/>
      <c r="D515" s="135"/>
      <c r="E515" s="143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  <c r="AA515" s="135"/>
    </row>
    <row r="516" spans="1:27" ht="14.25" customHeight="1" x14ac:dyDescent="0.2">
      <c r="A516" s="142"/>
      <c r="B516" s="135"/>
      <c r="C516" s="135"/>
      <c r="D516" s="135"/>
      <c r="E516" s="143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  <c r="AA516" s="135"/>
    </row>
    <row r="517" spans="1:27" ht="14.25" customHeight="1" x14ac:dyDescent="0.2">
      <c r="A517" s="142"/>
      <c r="B517" s="135"/>
      <c r="C517" s="135"/>
      <c r="D517" s="135"/>
      <c r="E517" s="143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  <c r="AA517" s="135"/>
    </row>
    <row r="518" spans="1:27" ht="14.25" customHeight="1" x14ac:dyDescent="0.2">
      <c r="A518" s="142"/>
      <c r="B518" s="135"/>
      <c r="C518" s="135"/>
      <c r="D518" s="135"/>
      <c r="E518" s="143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  <c r="AA518" s="135"/>
    </row>
    <row r="519" spans="1:27" ht="14.25" customHeight="1" x14ac:dyDescent="0.2">
      <c r="A519" s="142"/>
      <c r="B519" s="135"/>
      <c r="C519" s="135"/>
      <c r="D519" s="135"/>
      <c r="E519" s="143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  <c r="AA519" s="135"/>
    </row>
    <row r="520" spans="1:27" ht="14.25" customHeight="1" x14ac:dyDescent="0.2">
      <c r="A520" s="142"/>
      <c r="B520" s="135"/>
      <c r="C520" s="135"/>
      <c r="D520" s="135"/>
      <c r="E520" s="143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  <c r="AA520" s="135"/>
    </row>
    <row r="521" spans="1:27" ht="14.25" customHeight="1" x14ac:dyDescent="0.2">
      <c r="A521" s="142"/>
      <c r="B521" s="135"/>
      <c r="C521" s="135"/>
      <c r="D521" s="135"/>
      <c r="E521" s="143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  <c r="AA521" s="135"/>
    </row>
    <row r="522" spans="1:27" ht="14.25" customHeight="1" x14ac:dyDescent="0.2">
      <c r="A522" s="142"/>
      <c r="B522" s="135"/>
      <c r="C522" s="135"/>
      <c r="D522" s="135"/>
      <c r="E522" s="143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  <c r="AA522" s="135"/>
    </row>
    <row r="523" spans="1:27" ht="14.25" customHeight="1" x14ac:dyDescent="0.2">
      <c r="A523" s="142"/>
      <c r="B523" s="135"/>
      <c r="C523" s="135"/>
      <c r="D523" s="135"/>
      <c r="E523" s="143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  <c r="AA523" s="135"/>
    </row>
    <row r="524" spans="1:27" ht="14.25" customHeight="1" x14ac:dyDescent="0.2">
      <c r="A524" s="142"/>
      <c r="B524" s="135"/>
      <c r="C524" s="135"/>
      <c r="D524" s="135"/>
      <c r="E524" s="143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  <c r="AA524" s="135"/>
    </row>
    <row r="525" spans="1:27" ht="14.25" customHeight="1" x14ac:dyDescent="0.2">
      <c r="A525" s="142"/>
      <c r="B525" s="135"/>
      <c r="C525" s="135"/>
      <c r="D525" s="135"/>
      <c r="E525" s="143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  <c r="AA525" s="135"/>
    </row>
    <row r="526" spans="1:27" ht="14.25" customHeight="1" x14ac:dyDescent="0.2">
      <c r="A526" s="142"/>
      <c r="B526" s="135"/>
      <c r="C526" s="135"/>
      <c r="D526" s="135"/>
      <c r="E526" s="143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  <c r="AA526" s="135"/>
    </row>
    <row r="527" spans="1:27" ht="14.25" customHeight="1" x14ac:dyDescent="0.2">
      <c r="A527" s="142"/>
      <c r="B527" s="135"/>
      <c r="C527" s="135"/>
      <c r="D527" s="135"/>
      <c r="E527" s="143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  <c r="AA527" s="135"/>
    </row>
    <row r="528" spans="1:27" ht="14.25" customHeight="1" x14ac:dyDescent="0.2">
      <c r="A528" s="142"/>
      <c r="B528" s="135"/>
      <c r="C528" s="135"/>
      <c r="D528" s="135"/>
      <c r="E528" s="143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  <c r="AA528" s="135"/>
    </row>
    <row r="529" spans="1:27" ht="14.25" customHeight="1" x14ac:dyDescent="0.2">
      <c r="A529" s="142"/>
      <c r="B529" s="135"/>
      <c r="C529" s="135"/>
      <c r="D529" s="135"/>
      <c r="E529" s="143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  <c r="AA529" s="135"/>
    </row>
    <row r="530" spans="1:27" ht="14.25" customHeight="1" x14ac:dyDescent="0.2">
      <c r="A530" s="142"/>
      <c r="B530" s="135"/>
      <c r="C530" s="135"/>
      <c r="D530" s="135"/>
      <c r="E530" s="143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  <c r="AA530" s="135"/>
    </row>
    <row r="531" spans="1:27" ht="14.25" customHeight="1" x14ac:dyDescent="0.2">
      <c r="A531" s="142"/>
      <c r="B531" s="135"/>
      <c r="C531" s="135"/>
      <c r="D531" s="135"/>
      <c r="E531" s="143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  <c r="AA531" s="135"/>
    </row>
    <row r="532" spans="1:27" ht="14.25" customHeight="1" x14ac:dyDescent="0.2">
      <c r="A532" s="142"/>
      <c r="B532" s="135"/>
      <c r="C532" s="135"/>
      <c r="D532" s="135"/>
      <c r="E532" s="143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  <c r="AA532" s="135"/>
    </row>
    <row r="533" spans="1:27" ht="14.25" customHeight="1" x14ac:dyDescent="0.2">
      <c r="A533" s="142"/>
      <c r="B533" s="135"/>
      <c r="C533" s="135"/>
      <c r="D533" s="135"/>
      <c r="E533" s="143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  <c r="AA533" s="135"/>
    </row>
    <row r="534" spans="1:27" ht="14.25" customHeight="1" x14ac:dyDescent="0.2">
      <c r="A534" s="142"/>
      <c r="B534" s="135"/>
      <c r="C534" s="135"/>
      <c r="D534" s="135"/>
      <c r="E534" s="143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  <c r="AA534" s="135"/>
    </row>
    <row r="535" spans="1:27" ht="14.25" customHeight="1" x14ac:dyDescent="0.2">
      <c r="A535" s="142"/>
      <c r="B535" s="135"/>
      <c r="C535" s="135"/>
      <c r="D535" s="135"/>
      <c r="E535" s="143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  <c r="AA535" s="135"/>
    </row>
    <row r="536" spans="1:27" ht="14.25" customHeight="1" x14ac:dyDescent="0.2">
      <c r="A536" s="142"/>
      <c r="B536" s="135"/>
      <c r="C536" s="135"/>
      <c r="D536" s="135"/>
      <c r="E536" s="143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  <c r="AA536" s="135"/>
    </row>
    <row r="537" spans="1:27" ht="14.25" customHeight="1" x14ac:dyDescent="0.2">
      <c r="A537" s="142"/>
      <c r="B537" s="135"/>
      <c r="C537" s="135"/>
      <c r="D537" s="135"/>
      <c r="E537" s="143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  <c r="AA537" s="135"/>
    </row>
    <row r="538" spans="1:27" ht="14.25" customHeight="1" x14ac:dyDescent="0.2">
      <c r="A538" s="142"/>
      <c r="B538" s="135"/>
      <c r="C538" s="135"/>
      <c r="D538" s="135"/>
      <c r="E538" s="143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  <c r="AA538" s="135"/>
    </row>
    <row r="539" spans="1:27" ht="14.25" customHeight="1" x14ac:dyDescent="0.2">
      <c r="A539" s="142"/>
      <c r="B539" s="135"/>
      <c r="C539" s="135"/>
      <c r="D539" s="135"/>
      <c r="E539" s="143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  <c r="AA539" s="135"/>
    </row>
    <row r="540" spans="1:27" ht="14.25" customHeight="1" x14ac:dyDescent="0.2">
      <c r="A540" s="142"/>
      <c r="B540" s="135"/>
      <c r="C540" s="135"/>
      <c r="D540" s="135"/>
      <c r="E540" s="143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  <c r="AA540" s="135"/>
    </row>
    <row r="541" spans="1:27" ht="14.25" customHeight="1" x14ac:dyDescent="0.2">
      <c r="A541" s="142"/>
      <c r="B541" s="135"/>
      <c r="C541" s="135"/>
      <c r="D541" s="135"/>
      <c r="E541" s="143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  <c r="AA541" s="135"/>
    </row>
    <row r="542" spans="1:27" ht="14.25" customHeight="1" x14ac:dyDescent="0.2">
      <c r="A542" s="142"/>
      <c r="B542" s="135"/>
      <c r="C542" s="135"/>
      <c r="D542" s="135"/>
      <c r="E542" s="143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  <c r="AA542" s="135"/>
    </row>
    <row r="543" spans="1:27" ht="14.25" customHeight="1" x14ac:dyDescent="0.2">
      <c r="A543" s="142"/>
      <c r="B543" s="135"/>
      <c r="C543" s="135"/>
      <c r="D543" s="135"/>
      <c r="E543" s="143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  <c r="AA543" s="135"/>
    </row>
    <row r="544" spans="1:27" ht="14.25" customHeight="1" x14ac:dyDescent="0.2">
      <c r="A544" s="142"/>
      <c r="B544" s="135"/>
      <c r="C544" s="135"/>
      <c r="D544" s="135"/>
      <c r="E544" s="143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  <c r="AA544" s="135"/>
    </row>
    <row r="545" spans="1:27" ht="14.25" customHeight="1" x14ac:dyDescent="0.2">
      <c r="A545" s="142"/>
      <c r="B545" s="135"/>
      <c r="C545" s="135"/>
      <c r="D545" s="135"/>
      <c r="E545" s="143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  <c r="AA545" s="135"/>
    </row>
    <row r="546" spans="1:27" ht="14.25" customHeight="1" x14ac:dyDescent="0.2">
      <c r="A546" s="142"/>
      <c r="B546" s="135"/>
      <c r="C546" s="135"/>
      <c r="D546" s="135"/>
      <c r="E546" s="143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  <c r="AA546" s="135"/>
    </row>
    <row r="547" spans="1:27" ht="14.25" customHeight="1" x14ac:dyDescent="0.2">
      <c r="A547" s="142"/>
      <c r="B547" s="135"/>
      <c r="C547" s="135"/>
      <c r="D547" s="135"/>
      <c r="E547" s="143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  <c r="AA547" s="135"/>
    </row>
    <row r="548" spans="1:27" ht="14.25" customHeight="1" x14ac:dyDescent="0.2">
      <c r="A548" s="142"/>
      <c r="B548" s="135"/>
      <c r="C548" s="135"/>
      <c r="D548" s="135"/>
      <c r="E548" s="143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  <c r="AA548" s="135"/>
    </row>
    <row r="549" spans="1:27" ht="14.25" customHeight="1" x14ac:dyDescent="0.2">
      <c r="A549" s="142"/>
      <c r="B549" s="135"/>
      <c r="C549" s="135"/>
      <c r="D549" s="135"/>
      <c r="E549" s="143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  <c r="AA549" s="135"/>
    </row>
    <row r="550" spans="1:27" ht="14.25" customHeight="1" x14ac:dyDescent="0.2">
      <c r="A550" s="142"/>
      <c r="B550" s="135"/>
      <c r="C550" s="135"/>
      <c r="D550" s="135"/>
      <c r="E550" s="143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  <c r="AA550" s="135"/>
    </row>
    <row r="551" spans="1:27" ht="14.25" customHeight="1" x14ac:dyDescent="0.2">
      <c r="A551" s="142"/>
      <c r="B551" s="135"/>
      <c r="C551" s="135"/>
      <c r="D551" s="135"/>
      <c r="E551" s="143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  <c r="AA551" s="135"/>
    </row>
    <row r="552" spans="1:27" ht="14.25" customHeight="1" x14ac:dyDescent="0.2">
      <c r="A552" s="142"/>
      <c r="B552" s="135"/>
      <c r="C552" s="135"/>
      <c r="D552" s="135"/>
      <c r="E552" s="143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  <c r="AA552" s="135"/>
    </row>
    <row r="553" spans="1:27" ht="14.25" customHeight="1" x14ac:dyDescent="0.2">
      <c r="A553" s="142"/>
      <c r="B553" s="135"/>
      <c r="C553" s="135"/>
      <c r="D553" s="135"/>
      <c r="E553" s="143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  <c r="AA553" s="135"/>
    </row>
    <row r="554" spans="1:27" ht="14.25" customHeight="1" x14ac:dyDescent="0.2">
      <c r="A554" s="142"/>
      <c r="B554" s="135"/>
      <c r="C554" s="135"/>
      <c r="D554" s="135"/>
      <c r="E554" s="143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  <c r="AA554" s="135"/>
    </row>
    <row r="555" spans="1:27" ht="14.25" customHeight="1" x14ac:dyDescent="0.2">
      <c r="A555" s="142"/>
      <c r="B555" s="135"/>
      <c r="C555" s="135"/>
      <c r="D555" s="135"/>
      <c r="E555" s="143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  <c r="AA555" s="135"/>
    </row>
    <row r="556" spans="1:27" ht="14.25" customHeight="1" x14ac:dyDescent="0.2">
      <c r="A556" s="142"/>
      <c r="B556" s="135"/>
      <c r="C556" s="135"/>
      <c r="D556" s="135"/>
      <c r="E556" s="143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  <c r="AA556" s="135"/>
    </row>
    <row r="557" spans="1:27" ht="14.25" customHeight="1" x14ac:dyDescent="0.2">
      <c r="A557" s="142"/>
      <c r="B557" s="135"/>
      <c r="C557" s="135"/>
      <c r="D557" s="135"/>
      <c r="E557" s="143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  <c r="AA557" s="135"/>
    </row>
    <row r="558" spans="1:27" ht="14.25" customHeight="1" x14ac:dyDescent="0.2">
      <c r="A558" s="142"/>
      <c r="B558" s="135"/>
      <c r="C558" s="135"/>
      <c r="D558" s="135"/>
      <c r="E558" s="143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  <c r="AA558" s="135"/>
    </row>
    <row r="559" spans="1:27" ht="14.25" customHeight="1" x14ac:dyDescent="0.2">
      <c r="A559" s="142"/>
      <c r="B559" s="135"/>
      <c r="C559" s="135"/>
      <c r="D559" s="135"/>
      <c r="E559" s="143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  <c r="AA559" s="135"/>
    </row>
    <row r="560" spans="1:27" ht="14.25" customHeight="1" x14ac:dyDescent="0.2">
      <c r="A560" s="142"/>
      <c r="B560" s="135"/>
      <c r="C560" s="135"/>
      <c r="D560" s="135"/>
      <c r="E560" s="143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  <c r="AA560" s="135"/>
    </row>
    <row r="561" spans="1:27" ht="14.25" customHeight="1" x14ac:dyDescent="0.2">
      <c r="A561" s="142"/>
      <c r="B561" s="135"/>
      <c r="C561" s="135"/>
      <c r="D561" s="135"/>
      <c r="E561" s="143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  <c r="AA561" s="135"/>
    </row>
    <row r="562" spans="1:27" ht="14.25" customHeight="1" x14ac:dyDescent="0.2">
      <c r="A562" s="142"/>
      <c r="B562" s="135"/>
      <c r="C562" s="135"/>
      <c r="D562" s="135"/>
      <c r="E562" s="143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  <c r="AA562" s="135"/>
    </row>
    <row r="563" spans="1:27" ht="14.25" customHeight="1" x14ac:dyDescent="0.2">
      <c r="A563" s="142"/>
      <c r="B563" s="135"/>
      <c r="C563" s="135"/>
      <c r="D563" s="135"/>
      <c r="E563" s="143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  <c r="AA563" s="135"/>
    </row>
    <row r="564" spans="1:27" ht="14.25" customHeight="1" x14ac:dyDescent="0.2">
      <c r="A564" s="142"/>
      <c r="B564" s="135"/>
      <c r="C564" s="135"/>
      <c r="D564" s="135"/>
      <c r="E564" s="143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  <c r="AA564" s="135"/>
    </row>
    <row r="565" spans="1:27" ht="14.25" customHeight="1" x14ac:dyDescent="0.2">
      <c r="A565" s="142"/>
      <c r="B565" s="135"/>
      <c r="C565" s="135"/>
      <c r="D565" s="135"/>
      <c r="E565" s="143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  <c r="AA565" s="135"/>
    </row>
    <row r="566" spans="1:27" ht="14.25" customHeight="1" x14ac:dyDescent="0.2">
      <c r="A566" s="142"/>
      <c r="B566" s="135"/>
      <c r="C566" s="135"/>
      <c r="D566" s="135"/>
      <c r="E566" s="143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  <c r="AA566" s="135"/>
    </row>
    <row r="567" spans="1:27" ht="14.25" customHeight="1" x14ac:dyDescent="0.2">
      <c r="A567" s="142"/>
      <c r="B567" s="135"/>
      <c r="C567" s="135"/>
      <c r="D567" s="135"/>
      <c r="E567" s="143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  <c r="AA567" s="135"/>
    </row>
    <row r="568" spans="1:27" ht="14.25" customHeight="1" x14ac:dyDescent="0.2">
      <c r="A568" s="142"/>
      <c r="B568" s="135"/>
      <c r="C568" s="135"/>
      <c r="D568" s="135"/>
      <c r="E568" s="143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  <c r="AA568" s="135"/>
    </row>
    <row r="569" spans="1:27" ht="14.25" customHeight="1" x14ac:dyDescent="0.2">
      <c r="A569" s="142"/>
      <c r="B569" s="135"/>
      <c r="C569" s="135"/>
      <c r="D569" s="135"/>
      <c r="E569" s="143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  <c r="AA569" s="135"/>
    </row>
    <row r="570" spans="1:27" ht="14.25" customHeight="1" x14ac:dyDescent="0.2">
      <c r="A570" s="142"/>
      <c r="B570" s="135"/>
      <c r="C570" s="135"/>
      <c r="D570" s="135"/>
      <c r="E570" s="143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  <c r="AA570" s="135"/>
    </row>
    <row r="571" spans="1:27" ht="14.25" customHeight="1" x14ac:dyDescent="0.2">
      <c r="A571" s="142"/>
      <c r="B571" s="135"/>
      <c r="C571" s="135"/>
      <c r="D571" s="135"/>
      <c r="E571" s="143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  <c r="AA571" s="135"/>
    </row>
    <row r="572" spans="1:27" ht="14.25" customHeight="1" x14ac:dyDescent="0.2">
      <c r="A572" s="142"/>
      <c r="B572" s="135"/>
      <c r="C572" s="135"/>
      <c r="D572" s="135"/>
      <c r="E572" s="143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  <c r="AA572" s="135"/>
    </row>
    <row r="573" spans="1:27" ht="14.25" customHeight="1" x14ac:dyDescent="0.2">
      <c r="A573" s="142"/>
      <c r="B573" s="135"/>
      <c r="C573" s="135"/>
      <c r="D573" s="135"/>
      <c r="E573" s="143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  <c r="AA573" s="135"/>
    </row>
    <row r="574" spans="1:27" ht="14.25" customHeight="1" x14ac:dyDescent="0.2">
      <c r="A574" s="142"/>
      <c r="B574" s="135"/>
      <c r="C574" s="135"/>
      <c r="D574" s="135"/>
      <c r="E574" s="143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  <c r="AA574" s="135"/>
    </row>
    <row r="575" spans="1:27" ht="14.25" customHeight="1" x14ac:dyDescent="0.2">
      <c r="A575" s="142"/>
      <c r="B575" s="135"/>
      <c r="C575" s="135"/>
      <c r="D575" s="135"/>
      <c r="E575" s="143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  <c r="AA575" s="135"/>
    </row>
    <row r="576" spans="1:27" ht="14.25" customHeight="1" x14ac:dyDescent="0.2">
      <c r="A576" s="142"/>
      <c r="B576" s="135"/>
      <c r="C576" s="135"/>
      <c r="D576" s="135"/>
      <c r="E576" s="143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  <c r="AA576" s="135"/>
    </row>
    <row r="577" spans="1:27" ht="14.25" customHeight="1" x14ac:dyDescent="0.2">
      <c r="A577" s="142"/>
      <c r="B577" s="135"/>
      <c r="C577" s="135"/>
      <c r="D577" s="135"/>
      <c r="E577" s="143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  <c r="AA577" s="135"/>
    </row>
    <row r="578" spans="1:27" ht="14.25" customHeight="1" x14ac:dyDescent="0.2">
      <c r="A578" s="142"/>
      <c r="B578" s="135"/>
      <c r="C578" s="135"/>
      <c r="D578" s="135"/>
      <c r="E578" s="143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  <c r="AA578" s="135"/>
    </row>
    <row r="579" spans="1:27" ht="14.25" customHeight="1" x14ac:dyDescent="0.2">
      <c r="A579" s="142"/>
      <c r="B579" s="135"/>
      <c r="C579" s="135"/>
      <c r="D579" s="135"/>
      <c r="E579" s="143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  <c r="AA579" s="135"/>
    </row>
    <row r="580" spans="1:27" ht="14.25" customHeight="1" x14ac:dyDescent="0.2">
      <c r="A580" s="142"/>
      <c r="B580" s="135"/>
      <c r="C580" s="135"/>
      <c r="D580" s="135"/>
      <c r="E580" s="143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  <c r="AA580" s="135"/>
    </row>
    <row r="581" spans="1:27" ht="14.25" customHeight="1" x14ac:dyDescent="0.2">
      <c r="A581" s="142"/>
      <c r="B581" s="135"/>
      <c r="C581" s="135"/>
      <c r="D581" s="135"/>
      <c r="E581" s="143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  <c r="AA581" s="135"/>
    </row>
    <row r="582" spans="1:27" ht="14.25" customHeight="1" x14ac:dyDescent="0.2">
      <c r="A582" s="142"/>
      <c r="B582" s="135"/>
      <c r="C582" s="135"/>
      <c r="D582" s="135"/>
      <c r="E582" s="143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  <c r="AA582" s="135"/>
    </row>
    <row r="583" spans="1:27" ht="14.25" customHeight="1" x14ac:dyDescent="0.2">
      <c r="A583" s="142"/>
      <c r="B583" s="135"/>
      <c r="C583" s="135"/>
      <c r="D583" s="135"/>
      <c r="E583" s="143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  <c r="AA583" s="135"/>
    </row>
    <row r="584" spans="1:27" ht="14.25" customHeight="1" x14ac:dyDescent="0.2">
      <c r="A584" s="142"/>
      <c r="B584" s="135"/>
      <c r="C584" s="135"/>
      <c r="D584" s="135"/>
      <c r="E584" s="143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  <c r="AA584" s="135"/>
    </row>
    <row r="585" spans="1:27" ht="14.25" customHeight="1" x14ac:dyDescent="0.2">
      <c r="A585" s="142"/>
      <c r="B585" s="135"/>
      <c r="C585" s="135"/>
      <c r="D585" s="135"/>
      <c r="E585" s="143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  <c r="AA585" s="135"/>
    </row>
    <row r="586" spans="1:27" ht="14.25" customHeight="1" x14ac:dyDescent="0.2">
      <c r="A586" s="142"/>
      <c r="B586" s="135"/>
      <c r="C586" s="135"/>
      <c r="D586" s="135"/>
      <c r="E586" s="143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  <c r="AA586" s="135"/>
    </row>
    <row r="587" spans="1:27" ht="14.25" customHeight="1" x14ac:dyDescent="0.2">
      <c r="A587" s="142"/>
      <c r="B587" s="135"/>
      <c r="C587" s="135"/>
      <c r="D587" s="135"/>
      <c r="E587" s="143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  <c r="AA587" s="135"/>
    </row>
    <row r="588" spans="1:27" ht="14.25" customHeight="1" x14ac:dyDescent="0.2">
      <c r="A588" s="142"/>
      <c r="B588" s="135"/>
      <c r="C588" s="135"/>
      <c r="D588" s="135"/>
      <c r="E588" s="143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  <c r="AA588" s="135"/>
    </row>
    <row r="589" spans="1:27" ht="14.25" customHeight="1" x14ac:dyDescent="0.2">
      <c r="A589" s="142"/>
      <c r="B589" s="135"/>
      <c r="C589" s="135"/>
      <c r="D589" s="135"/>
      <c r="E589" s="143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  <c r="AA589" s="135"/>
    </row>
    <row r="590" spans="1:27" ht="14.25" customHeight="1" x14ac:dyDescent="0.2">
      <c r="A590" s="142"/>
      <c r="B590" s="135"/>
      <c r="C590" s="135"/>
      <c r="D590" s="135"/>
      <c r="E590" s="143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  <c r="AA590" s="135"/>
    </row>
    <row r="591" spans="1:27" ht="14.25" customHeight="1" x14ac:dyDescent="0.2">
      <c r="A591" s="142"/>
      <c r="B591" s="135"/>
      <c r="C591" s="135"/>
      <c r="D591" s="135"/>
      <c r="E591" s="143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  <c r="AA591" s="135"/>
    </row>
    <row r="592" spans="1:27" ht="14.25" customHeight="1" x14ac:dyDescent="0.2">
      <c r="A592" s="142"/>
      <c r="B592" s="135"/>
      <c r="C592" s="135"/>
      <c r="D592" s="135"/>
      <c r="E592" s="143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  <c r="AA592" s="135"/>
    </row>
    <row r="593" spans="1:27" ht="14.25" customHeight="1" x14ac:dyDescent="0.2">
      <c r="A593" s="142"/>
      <c r="B593" s="135"/>
      <c r="C593" s="135"/>
      <c r="D593" s="135"/>
      <c r="E593" s="143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  <c r="AA593" s="135"/>
    </row>
    <row r="594" spans="1:27" ht="14.25" customHeight="1" x14ac:dyDescent="0.2">
      <c r="A594" s="142"/>
      <c r="B594" s="135"/>
      <c r="C594" s="135"/>
      <c r="D594" s="135"/>
      <c r="E594" s="143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  <c r="AA594" s="135"/>
    </row>
    <row r="595" spans="1:27" ht="14.25" customHeight="1" x14ac:dyDescent="0.2">
      <c r="A595" s="142"/>
      <c r="B595" s="135"/>
      <c r="C595" s="135"/>
      <c r="D595" s="135"/>
      <c r="E595" s="143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  <c r="AA595" s="135"/>
    </row>
    <row r="596" spans="1:27" ht="14.25" customHeight="1" x14ac:dyDescent="0.2">
      <c r="A596" s="142"/>
      <c r="B596" s="135"/>
      <c r="C596" s="135"/>
      <c r="D596" s="135"/>
      <c r="E596" s="143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  <c r="AA596" s="135"/>
    </row>
    <row r="597" spans="1:27" ht="14.25" customHeight="1" x14ac:dyDescent="0.2">
      <c r="A597" s="142"/>
      <c r="B597" s="135"/>
      <c r="C597" s="135"/>
      <c r="D597" s="135"/>
      <c r="E597" s="143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  <c r="AA597" s="135"/>
    </row>
    <row r="598" spans="1:27" ht="14.25" customHeight="1" x14ac:dyDescent="0.2">
      <c r="A598" s="142"/>
      <c r="B598" s="135"/>
      <c r="C598" s="135"/>
      <c r="D598" s="135"/>
      <c r="E598" s="143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  <c r="AA598" s="135"/>
    </row>
    <row r="599" spans="1:27" ht="14.25" customHeight="1" x14ac:dyDescent="0.2">
      <c r="A599" s="142"/>
      <c r="B599" s="135"/>
      <c r="C599" s="135"/>
      <c r="D599" s="135"/>
      <c r="E599" s="143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  <c r="AA599" s="135"/>
    </row>
    <row r="600" spans="1:27" ht="14.25" customHeight="1" x14ac:dyDescent="0.2">
      <c r="A600" s="142"/>
      <c r="B600" s="135"/>
      <c r="C600" s="135"/>
      <c r="D600" s="135"/>
      <c r="E600" s="143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  <c r="AA600" s="135"/>
    </row>
    <row r="601" spans="1:27" ht="14.25" customHeight="1" x14ac:dyDescent="0.2">
      <c r="A601" s="142"/>
      <c r="B601" s="135"/>
      <c r="C601" s="135"/>
      <c r="D601" s="135"/>
      <c r="E601" s="143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  <c r="AA601" s="135"/>
    </row>
    <row r="602" spans="1:27" ht="14.25" customHeight="1" x14ac:dyDescent="0.2">
      <c r="A602" s="142"/>
      <c r="B602" s="135"/>
      <c r="C602" s="135"/>
      <c r="D602" s="135"/>
      <c r="E602" s="143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  <c r="AA602" s="135"/>
    </row>
    <row r="603" spans="1:27" ht="14.25" customHeight="1" x14ac:dyDescent="0.2">
      <c r="A603" s="142"/>
      <c r="B603" s="135"/>
      <c r="C603" s="135"/>
      <c r="D603" s="135"/>
      <c r="E603" s="143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  <c r="AA603" s="135"/>
    </row>
    <row r="604" spans="1:27" ht="14.25" customHeight="1" x14ac:dyDescent="0.2">
      <c r="A604" s="142"/>
      <c r="B604" s="135"/>
      <c r="C604" s="135"/>
      <c r="D604" s="135"/>
      <c r="E604" s="143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  <c r="AA604" s="135"/>
    </row>
    <row r="605" spans="1:27" ht="14.25" customHeight="1" x14ac:dyDescent="0.2">
      <c r="A605" s="142"/>
      <c r="B605" s="135"/>
      <c r="C605" s="135"/>
      <c r="D605" s="135"/>
      <c r="E605" s="143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  <c r="AA605" s="135"/>
    </row>
    <row r="606" spans="1:27" ht="14.25" customHeight="1" x14ac:dyDescent="0.2">
      <c r="A606" s="142"/>
      <c r="B606" s="135"/>
      <c r="C606" s="135"/>
      <c r="D606" s="135"/>
      <c r="E606" s="143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  <c r="AA606" s="135"/>
    </row>
    <row r="607" spans="1:27" ht="14.25" customHeight="1" x14ac:dyDescent="0.2">
      <c r="A607" s="142"/>
      <c r="B607" s="135"/>
      <c r="C607" s="135"/>
      <c r="D607" s="135"/>
      <c r="E607" s="143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  <c r="AA607" s="135"/>
    </row>
    <row r="608" spans="1:27" ht="14.25" customHeight="1" x14ac:dyDescent="0.2">
      <c r="A608" s="142"/>
      <c r="B608" s="135"/>
      <c r="C608" s="135"/>
      <c r="D608" s="135"/>
      <c r="E608" s="143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  <c r="AA608" s="135"/>
    </row>
    <row r="609" spans="1:27" ht="14.25" customHeight="1" x14ac:dyDescent="0.2">
      <c r="A609" s="142"/>
      <c r="B609" s="135"/>
      <c r="C609" s="135"/>
      <c r="D609" s="135"/>
      <c r="E609" s="143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  <c r="AA609" s="135"/>
    </row>
    <row r="610" spans="1:27" ht="14.25" customHeight="1" x14ac:dyDescent="0.2">
      <c r="A610" s="142"/>
      <c r="B610" s="135"/>
      <c r="C610" s="135"/>
      <c r="D610" s="135"/>
      <c r="E610" s="143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  <c r="AA610" s="135"/>
    </row>
    <row r="611" spans="1:27" ht="14.25" customHeight="1" x14ac:dyDescent="0.2">
      <c r="A611" s="142"/>
      <c r="B611" s="135"/>
      <c r="C611" s="135"/>
      <c r="D611" s="135"/>
      <c r="E611" s="143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  <c r="AA611" s="135"/>
    </row>
    <row r="612" spans="1:27" ht="14.25" customHeight="1" x14ac:dyDescent="0.2">
      <c r="A612" s="142"/>
      <c r="B612" s="135"/>
      <c r="C612" s="135"/>
      <c r="D612" s="135"/>
      <c r="E612" s="143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  <c r="AA612" s="135"/>
    </row>
    <row r="613" spans="1:27" ht="14.25" customHeight="1" x14ac:dyDescent="0.2">
      <c r="A613" s="142"/>
      <c r="B613" s="135"/>
      <c r="C613" s="135"/>
      <c r="D613" s="135"/>
      <c r="E613" s="143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  <c r="AA613" s="135"/>
    </row>
    <row r="614" spans="1:27" ht="14.25" customHeight="1" x14ac:dyDescent="0.2">
      <c r="A614" s="142"/>
      <c r="B614" s="135"/>
      <c r="C614" s="135"/>
      <c r="D614" s="135"/>
      <c r="E614" s="143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  <c r="AA614" s="135"/>
    </row>
    <row r="615" spans="1:27" ht="14.25" customHeight="1" x14ac:dyDescent="0.2">
      <c r="A615" s="142"/>
      <c r="B615" s="135"/>
      <c r="C615" s="135"/>
      <c r="D615" s="135"/>
      <c r="E615" s="143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  <c r="AA615" s="135"/>
    </row>
    <row r="616" spans="1:27" ht="14.25" customHeight="1" x14ac:dyDescent="0.2">
      <c r="A616" s="142"/>
      <c r="B616" s="135"/>
      <c r="C616" s="135"/>
      <c r="D616" s="135"/>
      <c r="E616" s="143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  <c r="AA616" s="135"/>
    </row>
    <row r="617" spans="1:27" ht="14.25" customHeight="1" x14ac:dyDescent="0.2">
      <c r="A617" s="142"/>
      <c r="B617" s="135"/>
      <c r="C617" s="135"/>
      <c r="D617" s="135"/>
      <c r="E617" s="143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  <c r="AA617" s="135"/>
    </row>
    <row r="618" spans="1:27" ht="14.25" customHeight="1" x14ac:dyDescent="0.2">
      <c r="A618" s="142"/>
      <c r="B618" s="135"/>
      <c r="C618" s="135"/>
      <c r="D618" s="135"/>
      <c r="E618" s="143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  <c r="AA618" s="135"/>
    </row>
    <row r="619" spans="1:27" ht="14.25" customHeight="1" x14ac:dyDescent="0.2">
      <c r="A619" s="142"/>
      <c r="B619" s="135"/>
      <c r="C619" s="135"/>
      <c r="D619" s="135"/>
      <c r="E619" s="143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  <c r="AA619" s="135"/>
    </row>
    <row r="620" spans="1:27" ht="14.25" customHeight="1" x14ac:dyDescent="0.2">
      <c r="A620" s="142"/>
      <c r="B620" s="135"/>
      <c r="C620" s="135"/>
      <c r="D620" s="135"/>
      <c r="E620" s="143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  <c r="AA620" s="135"/>
    </row>
    <row r="621" spans="1:27" ht="14.25" customHeight="1" x14ac:dyDescent="0.2">
      <c r="A621" s="142"/>
      <c r="B621" s="135"/>
      <c r="C621" s="135"/>
      <c r="D621" s="135"/>
      <c r="E621" s="143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  <c r="AA621" s="135"/>
    </row>
    <row r="622" spans="1:27" ht="14.25" customHeight="1" x14ac:dyDescent="0.2">
      <c r="A622" s="142"/>
      <c r="B622" s="135"/>
      <c r="C622" s="135"/>
      <c r="D622" s="135"/>
      <c r="E622" s="143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  <c r="AA622" s="135"/>
    </row>
    <row r="623" spans="1:27" ht="14.25" customHeight="1" x14ac:dyDescent="0.2">
      <c r="A623" s="142"/>
      <c r="B623" s="135"/>
      <c r="C623" s="135"/>
      <c r="D623" s="135"/>
      <c r="E623" s="143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  <c r="AA623" s="135"/>
    </row>
    <row r="624" spans="1:27" ht="14.25" customHeight="1" x14ac:dyDescent="0.2">
      <c r="A624" s="142"/>
      <c r="B624" s="135"/>
      <c r="C624" s="135"/>
      <c r="D624" s="135"/>
      <c r="E624" s="143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  <c r="AA624" s="135"/>
    </row>
    <row r="625" spans="1:27" ht="14.25" customHeight="1" x14ac:dyDescent="0.2">
      <c r="A625" s="142"/>
      <c r="B625" s="135"/>
      <c r="C625" s="135"/>
      <c r="D625" s="135"/>
      <c r="E625" s="143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  <c r="AA625" s="135"/>
    </row>
    <row r="626" spans="1:27" ht="14.25" customHeight="1" x14ac:dyDescent="0.2">
      <c r="A626" s="142"/>
      <c r="B626" s="135"/>
      <c r="C626" s="135"/>
      <c r="D626" s="135"/>
      <c r="E626" s="143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  <c r="AA626" s="135"/>
    </row>
    <row r="627" spans="1:27" ht="14.25" customHeight="1" x14ac:dyDescent="0.2">
      <c r="A627" s="142"/>
      <c r="B627" s="135"/>
      <c r="C627" s="135"/>
      <c r="D627" s="135"/>
      <c r="E627" s="143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  <c r="AA627" s="135"/>
    </row>
    <row r="628" spans="1:27" ht="14.25" customHeight="1" x14ac:dyDescent="0.2">
      <c r="A628" s="142"/>
      <c r="B628" s="135"/>
      <c r="C628" s="135"/>
      <c r="D628" s="135"/>
      <c r="E628" s="143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  <c r="AA628" s="135"/>
    </row>
    <row r="629" spans="1:27" ht="14.25" customHeight="1" x14ac:dyDescent="0.2">
      <c r="A629" s="142"/>
      <c r="B629" s="135"/>
      <c r="C629" s="135"/>
      <c r="D629" s="135"/>
      <c r="E629" s="143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  <c r="AA629" s="135"/>
    </row>
    <row r="630" spans="1:27" ht="14.25" customHeight="1" x14ac:dyDescent="0.2">
      <c r="A630" s="142"/>
      <c r="B630" s="135"/>
      <c r="C630" s="135"/>
      <c r="D630" s="135"/>
      <c r="E630" s="143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  <c r="AA630" s="135"/>
    </row>
    <row r="631" spans="1:27" ht="14.25" customHeight="1" x14ac:dyDescent="0.2">
      <c r="A631" s="142"/>
      <c r="B631" s="135"/>
      <c r="C631" s="135"/>
      <c r="D631" s="135"/>
      <c r="E631" s="143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</row>
    <row r="632" spans="1:27" ht="14.25" customHeight="1" x14ac:dyDescent="0.2">
      <c r="A632" s="142"/>
      <c r="B632" s="135"/>
      <c r="C632" s="135"/>
      <c r="D632" s="135"/>
      <c r="E632" s="143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</row>
    <row r="633" spans="1:27" ht="14.25" customHeight="1" x14ac:dyDescent="0.2">
      <c r="A633" s="142"/>
      <c r="B633" s="135"/>
      <c r="C633" s="135"/>
      <c r="D633" s="135"/>
      <c r="E633" s="143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</row>
    <row r="634" spans="1:27" ht="14.25" customHeight="1" x14ac:dyDescent="0.2">
      <c r="A634" s="142"/>
      <c r="B634" s="135"/>
      <c r="C634" s="135"/>
      <c r="D634" s="135"/>
      <c r="E634" s="143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</row>
    <row r="635" spans="1:27" ht="14.25" customHeight="1" x14ac:dyDescent="0.2">
      <c r="A635" s="142"/>
      <c r="B635" s="135"/>
      <c r="C635" s="135"/>
      <c r="D635" s="135"/>
      <c r="E635" s="143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</row>
    <row r="636" spans="1:27" ht="14.25" customHeight="1" x14ac:dyDescent="0.2">
      <c r="A636" s="142"/>
      <c r="B636" s="135"/>
      <c r="C636" s="135"/>
      <c r="D636" s="135"/>
      <c r="E636" s="143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</row>
    <row r="637" spans="1:27" ht="14.25" customHeight="1" x14ac:dyDescent="0.2">
      <c r="A637" s="142"/>
      <c r="B637" s="135"/>
      <c r="C637" s="135"/>
      <c r="D637" s="135"/>
      <c r="E637" s="143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</row>
    <row r="638" spans="1:27" ht="14.25" customHeight="1" x14ac:dyDescent="0.2">
      <c r="A638" s="142"/>
      <c r="B638" s="135"/>
      <c r="C638" s="135"/>
      <c r="D638" s="135"/>
      <c r="E638" s="143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</row>
    <row r="639" spans="1:27" ht="14.25" customHeight="1" x14ac:dyDescent="0.2">
      <c r="A639" s="142"/>
      <c r="B639" s="135"/>
      <c r="C639" s="135"/>
      <c r="D639" s="135"/>
      <c r="E639" s="143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</row>
    <row r="640" spans="1:27" ht="14.25" customHeight="1" x14ac:dyDescent="0.2">
      <c r="A640" s="142"/>
      <c r="B640" s="135"/>
      <c r="C640" s="135"/>
      <c r="D640" s="135"/>
      <c r="E640" s="143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</row>
    <row r="641" spans="1:27" ht="14.25" customHeight="1" x14ac:dyDescent="0.2">
      <c r="A641" s="142"/>
      <c r="B641" s="135"/>
      <c r="C641" s="135"/>
      <c r="D641" s="135"/>
      <c r="E641" s="143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</row>
    <row r="642" spans="1:27" ht="14.25" customHeight="1" x14ac:dyDescent="0.2">
      <c r="A642" s="142"/>
      <c r="B642" s="135"/>
      <c r="C642" s="135"/>
      <c r="D642" s="135"/>
      <c r="E642" s="143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</row>
    <row r="643" spans="1:27" ht="14.25" customHeight="1" x14ac:dyDescent="0.2">
      <c r="A643" s="142"/>
      <c r="B643" s="135"/>
      <c r="C643" s="135"/>
      <c r="D643" s="135"/>
      <c r="E643" s="143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</row>
    <row r="644" spans="1:27" ht="14.25" customHeight="1" x14ac:dyDescent="0.2">
      <c r="A644" s="142"/>
      <c r="B644" s="135"/>
      <c r="C644" s="135"/>
      <c r="D644" s="135"/>
      <c r="E644" s="143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</row>
    <row r="645" spans="1:27" ht="14.25" customHeight="1" x14ac:dyDescent="0.2">
      <c r="A645" s="142"/>
      <c r="B645" s="135"/>
      <c r="C645" s="135"/>
      <c r="D645" s="135"/>
      <c r="E645" s="143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</row>
    <row r="646" spans="1:27" ht="14.25" customHeight="1" x14ac:dyDescent="0.2">
      <c r="A646" s="142"/>
      <c r="B646" s="135"/>
      <c r="C646" s="135"/>
      <c r="D646" s="135"/>
      <c r="E646" s="143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</row>
    <row r="647" spans="1:27" ht="14.25" customHeight="1" x14ac:dyDescent="0.2">
      <c r="A647" s="142"/>
      <c r="B647" s="135"/>
      <c r="C647" s="135"/>
      <c r="D647" s="135"/>
      <c r="E647" s="143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</row>
    <row r="648" spans="1:27" ht="14.25" customHeight="1" x14ac:dyDescent="0.2">
      <c r="A648" s="142"/>
      <c r="B648" s="135"/>
      <c r="C648" s="135"/>
      <c r="D648" s="135"/>
      <c r="E648" s="143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</row>
    <row r="649" spans="1:27" ht="14.25" customHeight="1" x14ac:dyDescent="0.2">
      <c r="A649" s="142"/>
      <c r="B649" s="135"/>
      <c r="C649" s="135"/>
      <c r="D649" s="135"/>
      <c r="E649" s="143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</row>
    <row r="650" spans="1:27" ht="14.25" customHeight="1" x14ac:dyDescent="0.2">
      <c r="A650" s="142"/>
      <c r="B650" s="135"/>
      <c r="C650" s="135"/>
      <c r="D650" s="135"/>
      <c r="E650" s="143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</row>
    <row r="651" spans="1:27" ht="14.25" customHeight="1" x14ac:dyDescent="0.2">
      <c r="A651" s="142"/>
      <c r="B651" s="135"/>
      <c r="C651" s="135"/>
      <c r="D651" s="135"/>
      <c r="E651" s="143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</row>
    <row r="652" spans="1:27" ht="14.25" customHeight="1" x14ac:dyDescent="0.2">
      <c r="A652" s="142"/>
      <c r="B652" s="135"/>
      <c r="C652" s="135"/>
      <c r="D652" s="135"/>
      <c r="E652" s="143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</row>
    <row r="653" spans="1:27" ht="14.25" customHeight="1" x14ac:dyDescent="0.2">
      <c r="A653" s="142"/>
      <c r="B653" s="135"/>
      <c r="C653" s="135"/>
      <c r="D653" s="135"/>
      <c r="E653" s="143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</row>
    <row r="654" spans="1:27" ht="14.25" customHeight="1" x14ac:dyDescent="0.2">
      <c r="A654" s="142"/>
      <c r="B654" s="135"/>
      <c r="C654" s="135"/>
      <c r="D654" s="135"/>
      <c r="E654" s="143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</row>
    <row r="655" spans="1:27" ht="14.25" customHeight="1" x14ac:dyDescent="0.2">
      <c r="A655" s="142"/>
      <c r="B655" s="135"/>
      <c r="C655" s="135"/>
      <c r="D655" s="135"/>
      <c r="E655" s="143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</row>
    <row r="656" spans="1:27" ht="14.25" customHeight="1" x14ac:dyDescent="0.2">
      <c r="A656" s="142"/>
      <c r="B656" s="135"/>
      <c r="C656" s="135"/>
      <c r="D656" s="135"/>
      <c r="E656" s="143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</row>
    <row r="657" spans="1:27" ht="14.25" customHeight="1" x14ac:dyDescent="0.2">
      <c r="A657" s="142"/>
      <c r="B657" s="135"/>
      <c r="C657" s="135"/>
      <c r="D657" s="135"/>
      <c r="E657" s="143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</row>
    <row r="658" spans="1:27" ht="14.25" customHeight="1" x14ac:dyDescent="0.2">
      <c r="A658" s="142"/>
      <c r="B658" s="135"/>
      <c r="C658" s="135"/>
      <c r="D658" s="135"/>
      <c r="E658" s="143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</row>
    <row r="659" spans="1:27" ht="14.25" customHeight="1" x14ac:dyDescent="0.2">
      <c r="A659" s="142"/>
      <c r="B659" s="135"/>
      <c r="C659" s="135"/>
      <c r="D659" s="135"/>
      <c r="E659" s="143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</row>
    <row r="660" spans="1:27" ht="14.25" customHeight="1" x14ac:dyDescent="0.2">
      <c r="A660" s="142"/>
      <c r="B660" s="135"/>
      <c r="C660" s="135"/>
      <c r="D660" s="135"/>
      <c r="E660" s="143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</row>
    <row r="661" spans="1:27" ht="14.25" customHeight="1" x14ac:dyDescent="0.2">
      <c r="A661" s="142"/>
      <c r="B661" s="135"/>
      <c r="C661" s="135"/>
      <c r="D661" s="135"/>
      <c r="E661" s="143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</row>
    <row r="662" spans="1:27" ht="14.25" customHeight="1" x14ac:dyDescent="0.2">
      <c r="A662" s="142"/>
      <c r="B662" s="135"/>
      <c r="C662" s="135"/>
      <c r="D662" s="135"/>
      <c r="E662" s="143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</row>
    <row r="663" spans="1:27" ht="14.25" customHeight="1" x14ac:dyDescent="0.2">
      <c r="A663" s="142"/>
      <c r="B663" s="135"/>
      <c r="C663" s="135"/>
      <c r="D663" s="135"/>
      <c r="E663" s="143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</row>
    <row r="664" spans="1:27" ht="14.25" customHeight="1" x14ac:dyDescent="0.2">
      <c r="A664" s="142"/>
      <c r="B664" s="135"/>
      <c r="C664" s="135"/>
      <c r="D664" s="135"/>
      <c r="E664" s="143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</row>
    <row r="665" spans="1:27" ht="14.25" customHeight="1" x14ac:dyDescent="0.2">
      <c r="A665" s="142"/>
      <c r="B665" s="135"/>
      <c r="C665" s="135"/>
      <c r="D665" s="135"/>
      <c r="E665" s="143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</row>
    <row r="666" spans="1:27" ht="14.25" customHeight="1" x14ac:dyDescent="0.2">
      <c r="A666" s="142"/>
      <c r="B666" s="135"/>
      <c r="C666" s="135"/>
      <c r="D666" s="135"/>
      <c r="E666" s="143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</row>
    <row r="667" spans="1:27" ht="14.25" customHeight="1" x14ac:dyDescent="0.2">
      <c r="A667" s="142"/>
      <c r="B667" s="135"/>
      <c r="C667" s="135"/>
      <c r="D667" s="135"/>
      <c r="E667" s="143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</row>
    <row r="668" spans="1:27" ht="14.25" customHeight="1" x14ac:dyDescent="0.2">
      <c r="A668" s="142"/>
      <c r="B668" s="135"/>
      <c r="C668" s="135"/>
      <c r="D668" s="135"/>
      <c r="E668" s="143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</row>
    <row r="669" spans="1:27" ht="14.25" customHeight="1" x14ac:dyDescent="0.2">
      <c r="A669" s="142"/>
      <c r="B669" s="135"/>
      <c r="C669" s="135"/>
      <c r="D669" s="135"/>
      <c r="E669" s="143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</row>
    <row r="670" spans="1:27" ht="14.25" customHeight="1" x14ac:dyDescent="0.2">
      <c r="A670" s="142"/>
      <c r="B670" s="135"/>
      <c r="C670" s="135"/>
      <c r="D670" s="135"/>
      <c r="E670" s="143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</row>
    <row r="671" spans="1:27" ht="14.25" customHeight="1" x14ac:dyDescent="0.2">
      <c r="A671" s="142"/>
      <c r="B671" s="135"/>
      <c r="C671" s="135"/>
      <c r="D671" s="135"/>
      <c r="E671" s="143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</row>
    <row r="672" spans="1:27" ht="14.25" customHeight="1" x14ac:dyDescent="0.2">
      <c r="A672" s="142"/>
      <c r="B672" s="135"/>
      <c r="C672" s="135"/>
      <c r="D672" s="135"/>
      <c r="E672" s="143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</row>
    <row r="673" spans="1:27" ht="14.25" customHeight="1" x14ac:dyDescent="0.2">
      <c r="A673" s="142"/>
      <c r="B673" s="135"/>
      <c r="C673" s="135"/>
      <c r="D673" s="135"/>
      <c r="E673" s="143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</row>
    <row r="674" spans="1:27" ht="14.25" customHeight="1" x14ac:dyDescent="0.2">
      <c r="A674" s="142"/>
      <c r="B674" s="135"/>
      <c r="C674" s="135"/>
      <c r="D674" s="135"/>
      <c r="E674" s="143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</row>
    <row r="675" spans="1:27" ht="14.25" customHeight="1" x14ac:dyDescent="0.2">
      <c r="A675" s="142"/>
      <c r="B675" s="135"/>
      <c r="C675" s="135"/>
      <c r="D675" s="135"/>
      <c r="E675" s="143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</row>
    <row r="676" spans="1:27" ht="14.25" customHeight="1" x14ac:dyDescent="0.2">
      <c r="A676" s="142"/>
      <c r="B676" s="135"/>
      <c r="C676" s="135"/>
      <c r="D676" s="135"/>
      <c r="E676" s="143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</row>
    <row r="677" spans="1:27" ht="14.25" customHeight="1" x14ac:dyDescent="0.2">
      <c r="A677" s="142"/>
      <c r="B677" s="135"/>
      <c r="C677" s="135"/>
      <c r="D677" s="135"/>
      <c r="E677" s="143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</row>
    <row r="678" spans="1:27" ht="14.25" customHeight="1" x14ac:dyDescent="0.2">
      <c r="A678" s="142"/>
      <c r="B678" s="135"/>
      <c r="C678" s="135"/>
      <c r="D678" s="135"/>
      <c r="E678" s="143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</row>
    <row r="679" spans="1:27" ht="14.25" customHeight="1" x14ac:dyDescent="0.2">
      <c r="A679" s="142"/>
      <c r="B679" s="135"/>
      <c r="C679" s="135"/>
      <c r="D679" s="135"/>
      <c r="E679" s="143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</row>
    <row r="680" spans="1:27" ht="14.25" customHeight="1" x14ac:dyDescent="0.2">
      <c r="A680" s="142"/>
      <c r="B680" s="135"/>
      <c r="C680" s="135"/>
      <c r="D680" s="135"/>
      <c r="E680" s="143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</row>
    <row r="681" spans="1:27" ht="14.25" customHeight="1" x14ac:dyDescent="0.2">
      <c r="A681" s="142"/>
      <c r="B681" s="135"/>
      <c r="C681" s="135"/>
      <c r="D681" s="135"/>
      <c r="E681" s="143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</row>
    <row r="682" spans="1:27" ht="14.25" customHeight="1" x14ac:dyDescent="0.2">
      <c r="A682" s="142"/>
      <c r="B682" s="135"/>
      <c r="C682" s="135"/>
      <c r="D682" s="135"/>
      <c r="E682" s="143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</row>
    <row r="683" spans="1:27" ht="14.25" customHeight="1" x14ac:dyDescent="0.2">
      <c r="A683" s="142"/>
      <c r="B683" s="135"/>
      <c r="C683" s="135"/>
      <c r="D683" s="135"/>
      <c r="E683" s="143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</row>
    <row r="684" spans="1:27" ht="14.25" customHeight="1" x14ac:dyDescent="0.2">
      <c r="A684" s="142"/>
      <c r="B684" s="135"/>
      <c r="C684" s="135"/>
      <c r="D684" s="135"/>
      <c r="E684" s="143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</row>
    <row r="685" spans="1:27" ht="14.25" customHeight="1" x14ac:dyDescent="0.2">
      <c r="A685" s="142"/>
      <c r="B685" s="135"/>
      <c r="C685" s="135"/>
      <c r="D685" s="135"/>
      <c r="E685" s="143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</row>
    <row r="686" spans="1:27" ht="14.25" customHeight="1" x14ac:dyDescent="0.2">
      <c r="A686" s="142"/>
      <c r="B686" s="135"/>
      <c r="C686" s="135"/>
      <c r="D686" s="135"/>
      <c r="E686" s="143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</row>
    <row r="687" spans="1:27" ht="14.25" customHeight="1" x14ac:dyDescent="0.2">
      <c r="A687" s="142"/>
      <c r="B687" s="135"/>
      <c r="C687" s="135"/>
      <c r="D687" s="135"/>
      <c r="E687" s="143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</row>
    <row r="688" spans="1:27" ht="14.25" customHeight="1" x14ac:dyDescent="0.2">
      <c r="A688" s="142"/>
      <c r="B688" s="135"/>
      <c r="C688" s="135"/>
      <c r="D688" s="135"/>
      <c r="E688" s="143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</row>
    <row r="689" spans="1:27" ht="14.25" customHeight="1" x14ac:dyDescent="0.2">
      <c r="A689" s="142"/>
      <c r="B689" s="135"/>
      <c r="C689" s="135"/>
      <c r="D689" s="135"/>
      <c r="E689" s="143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</row>
    <row r="690" spans="1:27" ht="14.25" customHeight="1" x14ac:dyDescent="0.2">
      <c r="A690" s="142"/>
      <c r="B690" s="135"/>
      <c r="C690" s="135"/>
      <c r="D690" s="135"/>
      <c r="E690" s="143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</row>
    <row r="691" spans="1:27" ht="14.25" customHeight="1" x14ac:dyDescent="0.2">
      <c r="A691" s="142"/>
      <c r="B691" s="135"/>
      <c r="C691" s="135"/>
      <c r="D691" s="135"/>
      <c r="E691" s="143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</row>
    <row r="692" spans="1:27" ht="14.25" customHeight="1" x14ac:dyDescent="0.2">
      <c r="A692" s="142"/>
      <c r="B692" s="135"/>
      <c r="C692" s="135"/>
      <c r="D692" s="135"/>
      <c r="E692" s="143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</row>
    <row r="693" spans="1:27" ht="14.25" customHeight="1" x14ac:dyDescent="0.2">
      <c r="A693" s="142"/>
      <c r="B693" s="135"/>
      <c r="C693" s="135"/>
      <c r="D693" s="135"/>
      <c r="E693" s="143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</row>
    <row r="694" spans="1:27" ht="14.25" customHeight="1" x14ac:dyDescent="0.2">
      <c r="A694" s="142"/>
      <c r="B694" s="135"/>
      <c r="C694" s="135"/>
      <c r="D694" s="135"/>
      <c r="E694" s="143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</row>
    <row r="695" spans="1:27" ht="14.25" customHeight="1" x14ac:dyDescent="0.2">
      <c r="A695" s="142"/>
      <c r="B695" s="135"/>
      <c r="C695" s="135"/>
      <c r="D695" s="135"/>
      <c r="E695" s="143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</row>
    <row r="696" spans="1:27" ht="14.25" customHeight="1" x14ac:dyDescent="0.2">
      <c r="A696" s="142"/>
      <c r="B696" s="135"/>
      <c r="C696" s="135"/>
      <c r="D696" s="135"/>
      <c r="E696" s="143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</row>
    <row r="697" spans="1:27" ht="14.25" customHeight="1" x14ac:dyDescent="0.2">
      <c r="A697" s="142"/>
      <c r="B697" s="135"/>
      <c r="C697" s="135"/>
      <c r="D697" s="135"/>
      <c r="E697" s="143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</row>
    <row r="698" spans="1:27" ht="14.25" customHeight="1" x14ac:dyDescent="0.2">
      <c r="A698" s="142"/>
      <c r="B698" s="135"/>
      <c r="C698" s="135"/>
      <c r="D698" s="135"/>
      <c r="E698" s="143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</row>
    <row r="699" spans="1:27" ht="14.25" customHeight="1" x14ac:dyDescent="0.2">
      <c r="A699" s="142"/>
      <c r="B699" s="135"/>
      <c r="C699" s="135"/>
      <c r="D699" s="135"/>
      <c r="E699" s="143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</row>
    <row r="700" spans="1:27" ht="14.25" customHeight="1" x14ac:dyDescent="0.2">
      <c r="A700" s="142"/>
      <c r="B700" s="135"/>
      <c r="C700" s="135"/>
      <c r="D700" s="135"/>
      <c r="E700" s="143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</row>
    <row r="701" spans="1:27" ht="14.25" customHeight="1" x14ac:dyDescent="0.2">
      <c r="A701" s="142"/>
      <c r="B701" s="135"/>
      <c r="C701" s="135"/>
      <c r="D701" s="135"/>
      <c r="E701" s="143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</row>
    <row r="702" spans="1:27" ht="14.25" customHeight="1" x14ac:dyDescent="0.2">
      <c r="A702" s="142"/>
      <c r="B702" s="135"/>
      <c r="C702" s="135"/>
      <c r="D702" s="135"/>
      <c r="E702" s="143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</row>
    <row r="703" spans="1:27" ht="14.25" customHeight="1" x14ac:dyDescent="0.2">
      <c r="A703" s="142"/>
      <c r="B703" s="135"/>
      <c r="C703" s="135"/>
      <c r="D703" s="135"/>
      <c r="E703" s="143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</row>
    <row r="704" spans="1:27" ht="14.25" customHeight="1" x14ac:dyDescent="0.2">
      <c r="A704" s="142"/>
      <c r="B704" s="135"/>
      <c r="C704" s="135"/>
      <c r="D704" s="135"/>
      <c r="E704" s="143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</row>
    <row r="705" spans="1:27" ht="14.25" customHeight="1" x14ac:dyDescent="0.2">
      <c r="A705" s="142"/>
      <c r="B705" s="135"/>
      <c r="C705" s="135"/>
      <c r="D705" s="135"/>
      <c r="E705" s="143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</row>
    <row r="706" spans="1:27" ht="14.25" customHeight="1" x14ac:dyDescent="0.2">
      <c r="A706" s="142"/>
      <c r="B706" s="135"/>
      <c r="C706" s="135"/>
      <c r="D706" s="135"/>
      <c r="E706" s="143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</row>
    <row r="707" spans="1:27" ht="14.25" customHeight="1" x14ac:dyDescent="0.2">
      <c r="A707" s="142"/>
      <c r="B707" s="135"/>
      <c r="C707" s="135"/>
      <c r="D707" s="135"/>
      <c r="E707" s="143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</row>
    <row r="708" spans="1:27" ht="14.25" customHeight="1" x14ac:dyDescent="0.2">
      <c r="A708" s="142"/>
      <c r="B708" s="135"/>
      <c r="C708" s="135"/>
      <c r="D708" s="135"/>
      <c r="E708" s="143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</row>
    <row r="709" spans="1:27" ht="14.25" customHeight="1" x14ac:dyDescent="0.2">
      <c r="A709" s="142"/>
      <c r="B709" s="135"/>
      <c r="C709" s="135"/>
      <c r="D709" s="135"/>
      <c r="E709" s="143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</row>
    <row r="710" spans="1:27" ht="14.25" customHeight="1" x14ac:dyDescent="0.2">
      <c r="A710" s="142"/>
      <c r="B710" s="135"/>
      <c r="C710" s="135"/>
      <c r="D710" s="135"/>
      <c r="E710" s="143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</row>
    <row r="711" spans="1:27" ht="14.25" customHeight="1" x14ac:dyDescent="0.2">
      <c r="A711" s="142"/>
      <c r="B711" s="135"/>
      <c r="C711" s="135"/>
      <c r="D711" s="135"/>
      <c r="E711" s="143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</row>
    <row r="712" spans="1:27" ht="14.25" customHeight="1" x14ac:dyDescent="0.2">
      <c r="A712" s="142"/>
      <c r="B712" s="135"/>
      <c r="C712" s="135"/>
      <c r="D712" s="135"/>
      <c r="E712" s="143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</row>
    <row r="713" spans="1:27" ht="14.25" customHeight="1" x14ac:dyDescent="0.2">
      <c r="A713" s="142"/>
      <c r="B713" s="135"/>
      <c r="C713" s="135"/>
      <c r="D713" s="135"/>
      <c r="E713" s="143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</row>
    <row r="714" spans="1:27" ht="14.25" customHeight="1" x14ac:dyDescent="0.2">
      <c r="A714" s="142"/>
      <c r="B714" s="135"/>
      <c r="C714" s="135"/>
      <c r="D714" s="135"/>
      <c r="E714" s="143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</row>
    <row r="715" spans="1:27" ht="14.25" customHeight="1" x14ac:dyDescent="0.2">
      <c r="A715" s="142"/>
      <c r="B715" s="135"/>
      <c r="C715" s="135"/>
      <c r="D715" s="135"/>
      <c r="E715" s="143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</row>
    <row r="716" spans="1:27" ht="14.25" customHeight="1" x14ac:dyDescent="0.2">
      <c r="A716" s="142"/>
      <c r="B716" s="135"/>
      <c r="C716" s="135"/>
      <c r="D716" s="135"/>
      <c r="E716" s="143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</row>
    <row r="717" spans="1:27" ht="14.25" customHeight="1" x14ac:dyDescent="0.2">
      <c r="A717" s="142"/>
      <c r="B717" s="135"/>
      <c r="C717" s="135"/>
      <c r="D717" s="135"/>
      <c r="E717" s="143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</row>
    <row r="718" spans="1:27" ht="14.25" customHeight="1" x14ac:dyDescent="0.2">
      <c r="A718" s="142"/>
      <c r="B718" s="135"/>
      <c r="C718" s="135"/>
      <c r="D718" s="135"/>
      <c r="E718" s="143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</row>
    <row r="719" spans="1:27" ht="14.25" customHeight="1" x14ac:dyDescent="0.2">
      <c r="A719" s="142"/>
      <c r="B719" s="135"/>
      <c r="C719" s="135"/>
      <c r="D719" s="135"/>
      <c r="E719" s="143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</row>
    <row r="720" spans="1:27" ht="14.25" customHeight="1" x14ac:dyDescent="0.2">
      <c r="A720" s="142"/>
      <c r="B720" s="135"/>
      <c r="C720" s="135"/>
      <c r="D720" s="135"/>
      <c r="E720" s="143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</row>
    <row r="721" spans="1:27" ht="14.25" customHeight="1" x14ac:dyDescent="0.2">
      <c r="A721" s="142"/>
      <c r="B721" s="135"/>
      <c r="C721" s="135"/>
      <c r="D721" s="135"/>
      <c r="E721" s="143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</row>
    <row r="722" spans="1:27" ht="14.25" customHeight="1" x14ac:dyDescent="0.2">
      <c r="A722" s="142"/>
      <c r="B722" s="135"/>
      <c r="C722" s="135"/>
      <c r="D722" s="135"/>
      <c r="E722" s="143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</row>
    <row r="723" spans="1:27" ht="14.25" customHeight="1" x14ac:dyDescent="0.2">
      <c r="A723" s="142"/>
      <c r="B723" s="135"/>
      <c r="C723" s="135"/>
      <c r="D723" s="135"/>
      <c r="E723" s="143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</row>
    <row r="724" spans="1:27" ht="14.25" customHeight="1" x14ac:dyDescent="0.2">
      <c r="A724" s="142"/>
      <c r="B724" s="135"/>
      <c r="C724" s="135"/>
      <c r="D724" s="135"/>
      <c r="E724" s="143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</row>
    <row r="725" spans="1:27" ht="14.25" customHeight="1" x14ac:dyDescent="0.2">
      <c r="A725" s="142"/>
      <c r="B725" s="135"/>
      <c r="C725" s="135"/>
      <c r="D725" s="135"/>
      <c r="E725" s="143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</row>
    <row r="726" spans="1:27" ht="14.25" customHeight="1" x14ac:dyDescent="0.2">
      <c r="A726" s="142"/>
      <c r="B726" s="135"/>
      <c r="C726" s="135"/>
      <c r="D726" s="135"/>
      <c r="E726" s="143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</row>
    <row r="727" spans="1:27" ht="14.25" customHeight="1" x14ac:dyDescent="0.2">
      <c r="A727" s="142"/>
      <c r="B727" s="135"/>
      <c r="C727" s="135"/>
      <c r="D727" s="135"/>
      <c r="E727" s="143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</row>
    <row r="728" spans="1:27" ht="14.25" customHeight="1" x14ac:dyDescent="0.2">
      <c r="A728" s="142"/>
      <c r="B728" s="135"/>
      <c r="C728" s="135"/>
      <c r="D728" s="135"/>
      <c r="E728" s="143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</row>
    <row r="729" spans="1:27" ht="14.25" customHeight="1" x14ac:dyDescent="0.2">
      <c r="A729" s="142"/>
      <c r="B729" s="135"/>
      <c r="C729" s="135"/>
      <c r="D729" s="135"/>
      <c r="E729" s="143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</row>
    <row r="730" spans="1:27" ht="14.25" customHeight="1" x14ac:dyDescent="0.2">
      <c r="A730" s="142"/>
      <c r="B730" s="135"/>
      <c r="C730" s="135"/>
      <c r="D730" s="135"/>
      <c r="E730" s="143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</row>
    <row r="731" spans="1:27" ht="14.25" customHeight="1" x14ac:dyDescent="0.2">
      <c r="A731" s="142"/>
      <c r="B731" s="135"/>
      <c r="C731" s="135"/>
      <c r="D731" s="135"/>
      <c r="E731" s="143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</row>
    <row r="732" spans="1:27" ht="14.25" customHeight="1" x14ac:dyDescent="0.2">
      <c r="A732" s="142"/>
      <c r="B732" s="135"/>
      <c r="C732" s="135"/>
      <c r="D732" s="135"/>
      <c r="E732" s="143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</row>
    <row r="733" spans="1:27" ht="14.25" customHeight="1" x14ac:dyDescent="0.2">
      <c r="A733" s="142"/>
      <c r="B733" s="135"/>
      <c r="C733" s="135"/>
      <c r="D733" s="135"/>
      <c r="E733" s="143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</row>
    <row r="734" spans="1:27" ht="14.25" customHeight="1" x14ac:dyDescent="0.2">
      <c r="A734" s="142"/>
      <c r="B734" s="135"/>
      <c r="C734" s="135"/>
      <c r="D734" s="135"/>
      <c r="E734" s="143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</row>
    <row r="735" spans="1:27" ht="14.25" customHeight="1" x14ac:dyDescent="0.2">
      <c r="A735" s="142"/>
      <c r="B735" s="135"/>
      <c r="C735" s="135"/>
      <c r="D735" s="135"/>
      <c r="E735" s="143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</row>
    <row r="736" spans="1:27" ht="14.25" customHeight="1" x14ac:dyDescent="0.2">
      <c r="A736" s="142"/>
      <c r="B736" s="135"/>
      <c r="C736" s="135"/>
      <c r="D736" s="135"/>
      <c r="E736" s="143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</row>
    <row r="737" spans="1:27" ht="14.25" customHeight="1" x14ac:dyDescent="0.2">
      <c r="A737" s="142"/>
      <c r="B737" s="135"/>
      <c r="C737" s="135"/>
      <c r="D737" s="135"/>
      <c r="E737" s="143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</row>
    <row r="738" spans="1:27" ht="14.25" customHeight="1" x14ac:dyDescent="0.2">
      <c r="A738" s="142"/>
      <c r="B738" s="135"/>
      <c r="C738" s="135"/>
      <c r="D738" s="135"/>
      <c r="E738" s="143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</row>
    <row r="739" spans="1:27" ht="14.25" customHeight="1" x14ac:dyDescent="0.2">
      <c r="A739" s="142"/>
      <c r="B739" s="135"/>
      <c r="C739" s="135"/>
      <c r="D739" s="135"/>
      <c r="E739" s="143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</row>
    <row r="740" spans="1:27" ht="14.25" customHeight="1" x14ac:dyDescent="0.2">
      <c r="A740" s="142"/>
      <c r="B740" s="135"/>
      <c r="C740" s="135"/>
      <c r="D740" s="135"/>
      <c r="E740" s="143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</row>
    <row r="741" spans="1:27" ht="14.25" customHeight="1" x14ac:dyDescent="0.2">
      <c r="A741" s="142"/>
      <c r="B741" s="135"/>
      <c r="C741" s="135"/>
      <c r="D741" s="135"/>
      <c r="E741" s="143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</row>
    <row r="742" spans="1:27" ht="14.25" customHeight="1" x14ac:dyDescent="0.2">
      <c r="A742" s="142"/>
      <c r="B742" s="135"/>
      <c r="C742" s="135"/>
      <c r="D742" s="135"/>
      <c r="E742" s="143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</row>
    <row r="743" spans="1:27" ht="14.25" customHeight="1" x14ac:dyDescent="0.2">
      <c r="A743" s="142"/>
      <c r="B743" s="135"/>
      <c r="C743" s="135"/>
      <c r="D743" s="135"/>
      <c r="E743" s="143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</row>
    <row r="744" spans="1:27" ht="14.25" customHeight="1" x14ac:dyDescent="0.2">
      <c r="A744" s="142"/>
      <c r="B744" s="135"/>
      <c r="C744" s="135"/>
      <c r="D744" s="135"/>
      <c r="E744" s="143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</row>
    <row r="745" spans="1:27" ht="14.25" customHeight="1" x14ac:dyDescent="0.2">
      <c r="A745" s="142"/>
      <c r="B745" s="135"/>
      <c r="C745" s="135"/>
      <c r="D745" s="135"/>
      <c r="E745" s="143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</row>
    <row r="746" spans="1:27" ht="14.25" customHeight="1" x14ac:dyDescent="0.2">
      <c r="A746" s="142"/>
      <c r="B746" s="135"/>
      <c r="C746" s="135"/>
      <c r="D746" s="135"/>
      <c r="E746" s="143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</row>
    <row r="747" spans="1:27" ht="14.25" customHeight="1" x14ac:dyDescent="0.2">
      <c r="A747" s="142"/>
      <c r="B747" s="135"/>
      <c r="C747" s="135"/>
      <c r="D747" s="135"/>
      <c r="E747" s="143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</row>
    <row r="748" spans="1:27" ht="14.25" customHeight="1" x14ac:dyDescent="0.2">
      <c r="A748" s="142"/>
      <c r="B748" s="135"/>
      <c r="C748" s="135"/>
      <c r="D748" s="135"/>
      <c r="E748" s="143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  <c r="AA748" s="135"/>
    </row>
    <row r="749" spans="1:27" ht="14.25" customHeight="1" x14ac:dyDescent="0.2">
      <c r="A749" s="142"/>
      <c r="B749" s="135"/>
      <c r="C749" s="135"/>
      <c r="D749" s="135"/>
      <c r="E749" s="143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  <c r="AA749" s="135"/>
    </row>
    <row r="750" spans="1:27" ht="14.25" customHeight="1" x14ac:dyDescent="0.2">
      <c r="A750" s="142"/>
      <c r="B750" s="135"/>
      <c r="C750" s="135"/>
      <c r="D750" s="135"/>
      <c r="E750" s="143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  <c r="AA750" s="135"/>
    </row>
    <row r="751" spans="1:27" ht="14.25" customHeight="1" x14ac:dyDescent="0.2">
      <c r="A751" s="142"/>
      <c r="B751" s="135"/>
      <c r="C751" s="135"/>
      <c r="D751" s="135"/>
      <c r="E751" s="143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  <c r="AA751" s="135"/>
    </row>
    <row r="752" spans="1:27" ht="14.25" customHeight="1" x14ac:dyDescent="0.2">
      <c r="A752" s="142"/>
      <c r="B752" s="135"/>
      <c r="C752" s="135"/>
      <c r="D752" s="135"/>
      <c r="E752" s="143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  <c r="AA752" s="135"/>
    </row>
    <row r="753" spans="1:27" ht="14.25" customHeight="1" x14ac:dyDescent="0.2">
      <c r="A753" s="142"/>
      <c r="B753" s="135"/>
      <c r="C753" s="135"/>
      <c r="D753" s="135"/>
      <c r="E753" s="143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  <c r="AA753" s="135"/>
    </row>
    <row r="754" spans="1:27" ht="14.25" customHeight="1" x14ac:dyDescent="0.2">
      <c r="A754" s="142"/>
      <c r="B754" s="135"/>
      <c r="C754" s="135"/>
      <c r="D754" s="135"/>
      <c r="E754" s="143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  <c r="AA754" s="135"/>
    </row>
    <row r="755" spans="1:27" ht="14.25" customHeight="1" x14ac:dyDescent="0.2">
      <c r="A755" s="142"/>
      <c r="B755" s="135"/>
      <c r="C755" s="135"/>
      <c r="D755" s="135"/>
      <c r="E755" s="143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  <c r="AA755" s="135"/>
    </row>
    <row r="756" spans="1:27" ht="14.25" customHeight="1" x14ac:dyDescent="0.2">
      <c r="A756" s="142"/>
      <c r="B756" s="135"/>
      <c r="C756" s="135"/>
      <c r="D756" s="135"/>
      <c r="E756" s="143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  <c r="AA756" s="135"/>
    </row>
    <row r="757" spans="1:27" ht="14.25" customHeight="1" x14ac:dyDescent="0.2">
      <c r="A757" s="142"/>
      <c r="B757" s="135"/>
      <c r="C757" s="135"/>
      <c r="D757" s="135"/>
      <c r="E757" s="143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  <c r="AA757" s="135"/>
    </row>
    <row r="758" spans="1:27" ht="14.25" customHeight="1" x14ac:dyDescent="0.2">
      <c r="A758" s="142"/>
      <c r="B758" s="135"/>
      <c r="C758" s="135"/>
      <c r="D758" s="135"/>
      <c r="E758" s="143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  <c r="AA758" s="135"/>
    </row>
    <row r="759" spans="1:27" ht="14.25" customHeight="1" x14ac:dyDescent="0.2">
      <c r="A759" s="142"/>
      <c r="B759" s="135"/>
      <c r="C759" s="135"/>
      <c r="D759" s="135"/>
      <c r="E759" s="143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  <c r="AA759" s="135"/>
    </row>
    <row r="760" spans="1:27" ht="14.25" customHeight="1" x14ac:dyDescent="0.2">
      <c r="A760" s="142"/>
      <c r="B760" s="135"/>
      <c r="C760" s="135"/>
      <c r="D760" s="135"/>
      <c r="E760" s="143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  <c r="AA760" s="135"/>
    </row>
    <row r="761" spans="1:27" ht="14.25" customHeight="1" x14ac:dyDescent="0.2">
      <c r="A761" s="142"/>
      <c r="B761" s="135"/>
      <c r="C761" s="135"/>
      <c r="D761" s="135"/>
      <c r="E761" s="143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  <c r="AA761" s="135"/>
    </row>
    <row r="762" spans="1:27" ht="14.25" customHeight="1" x14ac:dyDescent="0.2">
      <c r="A762" s="142"/>
      <c r="B762" s="135"/>
      <c r="C762" s="135"/>
      <c r="D762" s="135"/>
      <c r="E762" s="143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  <c r="AA762" s="135"/>
    </row>
    <row r="763" spans="1:27" ht="14.25" customHeight="1" x14ac:dyDescent="0.2">
      <c r="A763" s="142"/>
      <c r="B763" s="135"/>
      <c r="C763" s="135"/>
      <c r="D763" s="135"/>
      <c r="E763" s="143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  <c r="AA763" s="135"/>
    </row>
    <row r="764" spans="1:27" ht="14.25" customHeight="1" x14ac:dyDescent="0.2">
      <c r="A764" s="142"/>
      <c r="B764" s="135"/>
      <c r="C764" s="135"/>
      <c r="D764" s="135"/>
      <c r="E764" s="143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  <c r="AA764" s="135"/>
    </row>
    <row r="765" spans="1:27" ht="14.25" customHeight="1" x14ac:dyDescent="0.2">
      <c r="A765" s="142"/>
      <c r="B765" s="135"/>
      <c r="C765" s="135"/>
      <c r="D765" s="135"/>
      <c r="E765" s="143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  <c r="AA765" s="135"/>
    </row>
    <row r="766" spans="1:27" ht="14.25" customHeight="1" x14ac:dyDescent="0.2">
      <c r="A766" s="142"/>
      <c r="B766" s="135"/>
      <c r="C766" s="135"/>
      <c r="D766" s="135"/>
      <c r="E766" s="143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  <c r="AA766" s="135"/>
    </row>
    <row r="767" spans="1:27" ht="14.25" customHeight="1" x14ac:dyDescent="0.2">
      <c r="A767" s="142"/>
      <c r="B767" s="135"/>
      <c r="C767" s="135"/>
      <c r="D767" s="135"/>
      <c r="E767" s="143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  <c r="AA767" s="135"/>
    </row>
    <row r="768" spans="1:27" ht="14.25" customHeight="1" x14ac:dyDescent="0.2">
      <c r="A768" s="142"/>
      <c r="B768" s="135"/>
      <c r="C768" s="135"/>
      <c r="D768" s="135"/>
      <c r="E768" s="143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  <c r="AA768" s="135"/>
    </row>
    <row r="769" spans="1:27" ht="14.25" customHeight="1" x14ac:dyDescent="0.2">
      <c r="A769" s="142"/>
      <c r="B769" s="135"/>
      <c r="C769" s="135"/>
      <c r="D769" s="135"/>
      <c r="E769" s="143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  <c r="AA769" s="135"/>
    </row>
    <row r="770" spans="1:27" ht="14.25" customHeight="1" x14ac:dyDescent="0.2">
      <c r="A770" s="142"/>
      <c r="B770" s="135"/>
      <c r="C770" s="135"/>
      <c r="D770" s="135"/>
      <c r="E770" s="143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  <c r="AA770" s="135"/>
    </row>
    <row r="771" spans="1:27" ht="14.25" customHeight="1" x14ac:dyDescent="0.2">
      <c r="A771" s="142"/>
      <c r="B771" s="135"/>
      <c r="C771" s="135"/>
      <c r="D771" s="135"/>
      <c r="E771" s="143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  <c r="AA771" s="135"/>
    </row>
    <row r="772" spans="1:27" ht="14.25" customHeight="1" x14ac:dyDescent="0.2">
      <c r="A772" s="142"/>
      <c r="B772" s="135"/>
      <c r="C772" s="135"/>
      <c r="D772" s="135"/>
      <c r="E772" s="143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  <c r="AA772" s="135"/>
    </row>
    <row r="773" spans="1:27" ht="14.25" customHeight="1" x14ac:dyDescent="0.2">
      <c r="A773" s="142"/>
      <c r="B773" s="135"/>
      <c r="C773" s="135"/>
      <c r="D773" s="135"/>
      <c r="E773" s="143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  <c r="AA773" s="135"/>
    </row>
    <row r="774" spans="1:27" ht="14.25" customHeight="1" x14ac:dyDescent="0.2">
      <c r="A774" s="142"/>
      <c r="B774" s="135"/>
      <c r="C774" s="135"/>
      <c r="D774" s="135"/>
      <c r="E774" s="143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  <c r="AA774" s="135"/>
    </row>
    <row r="775" spans="1:27" ht="14.25" customHeight="1" x14ac:dyDescent="0.2">
      <c r="A775" s="142"/>
      <c r="B775" s="135"/>
      <c r="C775" s="135"/>
      <c r="D775" s="135"/>
      <c r="E775" s="143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  <c r="AA775" s="135"/>
    </row>
    <row r="776" spans="1:27" ht="14.25" customHeight="1" x14ac:dyDescent="0.2">
      <c r="A776" s="142"/>
      <c r="B776" s="135"/>
      <c r="C776" s="135"/>
      <c r="D776" s="135"/>
      <c r="E776" s="143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  <c r="AA776" s="135"/>
    </row>
    <row r="777" spans="1:27" ht="14.25" customHeight="1" x14ac:dyDescent="0.2">
      <c r="A777" s="142"/>
      <c r="B777" s="135"/>
      <c r="C777" s="135"/>
      <c r="D777" s="135"/>
      <c r="E777" s="143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  <c r="AA777" s="135"/>
    </row>
    <row r="778" spans="1:27" ht="14.25" customHeight="1" x14ac:dyDescent="0.2">
      <c r="A778" s="142"/>
      <c r="B778" s="135"/>
      <c r="C778" s="135"/>
      <c r="D778" s="135"/>
      <c r="E778" s="143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  <c r="AA778" s="135"/>
    </row>
    <row r="779" spans="1:27" ht="14.25" customHeight="1" x14ac:dyDescent="0.2">
      <c r="A779" s="142"/>
      <c r="B779" s="135"/>
      <c r="C779" s="135"/>
      <c r="D779" s="135"/>
      <c r="E779" s="143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  <c r="AA779" s="135"/>
    </row>
    <row r="780" spans="1:27" ht="14.25" customHeight="1" x14ac:dyDescent="0.2">
      <c r="A780" s="142"/>
      <c r="B780" s="135"/>
      <c r="C780" s="135"/>
      <c r="D780" s="135"/>
      <c r="E780" s="143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  <c r="AA780" s="135"/>
    </row>
    <row r="781" spans="1:27" ht="14.25" customHeight="1" x14ac:dyDescent="0.2">
      <c r="A781" s="142"/>
      <c r="B781" s="135"/>
      <c r="C781" s="135"/>
      <c r="D781" s="135"/>
      <c r="E781" s="143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  <c r="AA781" s="135"/>
    </row>
    <row r="782" spans="1:27" ht="14.25" customHeight="1" x14ac:dyDescent="0.2">
      <c r="A782" s="142"/>
      <c r="B782" s="135"/>
      <c r="C782" s="135"/>
      <c r="D782" s="135"/>
      <c r="E782" s="143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  <c r="AA782" s="135"/>
    </row>
    <row r="783" spans="1:27" ht="14.25" customHeight="1" x14ac:dyDescent="0.2">
      <c r="A783" s="142"/>
      <c r="B783" s="135"/>
      <c r="C783" s="135"/>
      <c r="D783" s="135"/>
      <c r="E783" s="143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  <c r="AA783" s="135"/>
    </row>
    <row r="784" spans="1:27" ht="14.25" customHeight="1" x14ac:dyDescent="0.2">
      <c r="A784" s="142"/>
      <c r="B784" s="135"/>
      <c r="C784" s="135"/>
      <c r="D784" s="135"/>
      <c r="E784" s="143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  <c r="AA784" s="135"/>
    </row>
    <row r="785" spans="1:27" ht="14.25" customHeight="1" x14ac:dyDescent="0.2">
      <c r="A785" s="142"/>
      <c r="B785" s="135"/>
      <c r="C785" s="135"/>
      <c r="D785" s="135"/>
      <c r="E785" s="143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  <c r="AA785" s="135"/>
    </row>
    <row r="786" spans="1:27" ht="14.25" customHeight="1" x14ac:dyDescent="0.2">
      <c r="A786" s="142"/>
      <c r="B786" s="135"/>
      <c r="C786" s="135"/>
      <c r="D786" s="135"/>
      <c r="E786" s="143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  <c r="AA786" s="135"/>
    </row>
    <row r="787" spans="1:27" ht="14.25" customHeight="1" x14ac:dyDescent="0.2">
      <c r="A787" s="142"/>
      <c r="B787" s="135"/>
      <c r="C787" s="135"/>
      <c r="D787" s="135"/>
      <c r="E787" s="143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  <c r="AA787" s="135"/>
    </row>
    <row r="788" spans="1:27" ht="14.25" customHeight="1" x14ac:dyDescent="0.2">
      <c r="A788" s="142"/>
      <c r="B788" s="135"/>
      <c r="C788" s="135"/>
      <c r="D788" s="135"/>
      <c r="E788" s="143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  <c r="AA788" s="135"/>
    </row>
    <row r="789" spans="1:27" ht="14.25" customHeight="1" x14ac:dyDescent="0.2">
      <c r="A789" s="142"/>
      <c r="B789" s="135"/>
      <c r="C789" s="135"/>
      <c r="D789" s="135"/>
      <c r="E789" s="143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  <c r="AA789" s="135"/>
    </row>
    <row r="790" spans="1:27" ht="14.25" customHeight="1" x14ac:dyDescent="0.2">
      <c r="A790" s="142"/>
      <c r="B790" s="135"/>
      <c r="C790" s="135"/>
      <c r="D790" s="135"/>
      <c r="E790" s="143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  <c r="AA790" s="135"/>
    </row>
    <row r="791" spans="1:27" ht="14.25" customHeight="1" x14ac:dyDescent="0.2">
      <c r="A791" s="142"/>
      <c r="B791" s="135"/>
      <c r="C791" s="135"/>
      <c r="D791" s="135"/>
      <c r="E791" s="143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  <c r="AA791" s="135"/>
    </row>
    <row r="792" spans="1:27" ht="14.25" customHeight="1" x14ac:dyDescent="0.2">
      <c r="A792" s="142"/>
      <c r="B792" s="135"/>
      <c r="C792" s="135"/>
      <c r="D792" s="135"/>
      <c r="E792" s="143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  <c r="AA792" s="135"/>
    </row>
    <row r="793" spans="1:27" ht="14.25" customHeight="1" x14ac:dyDescent="0.2">
      <c r="A793" s="142"/>
      <c r="B793" s="135"/>
      <c r="C793" s="135"/>
      <c r="D793" s="135"/>
      <c r="E793" s="143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  <c r="AA793" s="135"/>
    </row>
    <row r="794" spans="1:27" ht="14.25" customHeight="1" x14ac:dyDescent="0.2">
      <c r="A794" s="142"/>
      <c r="B794" s="135"/>
      <c r="C794" s="135"/>
      <c r="D794" s="135"/>
      <c r="E794" s="143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  <c r="AA794" s="135"/>
    </row>
    <row r="795" spans="1:27" ht="14.25" customHeight="1" x14ac:dyDescent="0.2">
      <c r="A795" s="142"/>
      <c r="B795" s="135"/>
      <c r="C795" s="135"/>
      <c r="D795" s="135"/>
      <c r="E795" s="143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  <c r="AA795" s="135"/>
    </row>
    <row r="796" spans="1:27" ht="14.25" customHeight="1" x14ac:dyDescent="0.2">
      <c r="A796" s="142"/>
      <c r="B796" s="135"/>
      <c r="C796" s="135"/>
      <c r="D796" s="135"/>
      <c r="E796" s="143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  <c r="AA796" s="135"/>
    </row>
    <row r="797" spans="1:27" ht="14.25" customHeight="1" x14ac:dyDescent="0.2">
      <c r="A797" s="142"/>
      <c r="B797" s="135"/>
      <c r="C797" s="135"/>
      <c r="D797" s="135"/>
      <c r="E797" s="143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  <c r="AA797" s="135"/>
    </row>
    <row r="798" spans="1:27" ht="14.25" customHeight="1" x14ac:dyDescent="0.2">
      <c r="A798" s="142"/>
      <c r="B798" s="135"/>
      <c r="C798" s="135"/>
      <c r="D798" s="135"/>
      <c r="E798" s="143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  <c r="AA798" s="135"/>
    </row>
    <row r="799" spans="1:27" ht="14.25" customHeight="1" x14ac:dyDescent="0.2">
      <c r="A799" s="142"/>
      <c r="B799" s="135"/>
      <c r="C799" s="135"/>
      <c r="D799" s="135"/>
      <c r="E799" s="143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  <c r="AA799" s="135"/>
    </row>
    <row r="800" spans="1:27" ht="14.25" customHeight="1" x14ac:dyDescent="0.2">
      <c r="A800" s="142"/>
      <c r="B800" s="135"/>
      <c r="C800" s="135"/>
      <c r="D800" s="135"/>
      <c r="E800" s="143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  <c r="AA800" s="135"/>
    </row>
    <row r="801" spans="1:27" ht="14.25" customHeight="1" x14ac:dyDescent="0.2">
      <c r="A801" s="142"/>
      <c r="B801" s="135"/>
      <c r="C801" s="135"/>
      <c r="D801" s="135"/>
      <c r="E801" s="143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  <c r="AA801" s="135"/>
    </row>
    <row r="802" spans="1:27" ht="14.25" customHeight="1" x14ac:dyDescent="0.2">
      <c r="A802" s="142"/>
      <c r="B802" s="135"/>
      <c r="C802" s="135"/>
      <c r="D802" s="135"/>
      <c r="E802" s="143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  <c r="AA802" s="135"/>
    </row>
    <row r="803" spans="1:27" ht="14.25" customHeight="1" x14ac:dyDescent="0.2">
      <c r="A803" s="142"/>
      <c r="B803" s="135"/>
      <c r="C803" s="135"/>
      <c r="D803" s="135"/>
      <c r="E803" s="143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  <c r="AA803" s="135"/>
    </row>
    <row r="804" spans="1:27" ht="14.25" customHeight="1" x14ac:dyDescent="0.2">
      <c r="A804" s="142"/>
      <c r="B804" s="135"/>
      <c r="C804" s="135"/>
      <c r="D804" s="135"/>
      <c r="E804" s="143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  <c r="AA804" s="135"/>
    </row>
    <row r="805" spans="1:27" ht="14.25" customHeight="1" x14ac:dyDescent="0.2">
      <c r="A805" s="142"/>
      <c r="B805" s="135"/>
      <c r="C805" s="135"/>
      <c r="D805" s="135"/>
      <c r="E805" s="143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  <c r="AA805" s="135"/>
    </row>
    <row r="806" spans="1:27" ht="14.25" customHeight="1" x14ac:dyDescent="0.2">
      <c r="A806" s="142"/>
      <c r="B806" s="135"/>
      <c r="C806" s="135"/>
      <c r="D806" s="135"/>
      <c r="E806" s="143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  <c r="AA806" s="135"/>
    </row>
    <row r="807" spans="1:27" ht="14.25" customHeight="1" x14ac:dyDescent="0.2">
      <c r="A807" s="142"/>
      <c r="B807" s="135"/>
      <c r="C807" s="135"/>
      <c r="D807" s="135"/>
      <c r="E807" s="143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  <c r="AA807" s="135"/>
    </row>
    <row r="808" spans="1:27" ht="14.25" customHeight="1" x14ac:dyDescent="0.2">
      <c r="A808" s="142"/>
      <c r="B808" s="135"/>
      <c r="C808" s="135"/>
      <c r="D808" s="135"/>
      <c r="E808" s="143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  <c r="AA808" s="135"/>
    </row>
    <row r="809" spans="1:27" ht="14.25" customHeight="1" x14ac:dyDescent="0.2">
      <c r="A809" s="142"/>
      <c r="B809" s="135"/>
      <c r="C809" s="135"/>
      <c r="D809" s="135"/>
      <c r="E809" s="143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  <c r="AA809" s="135"/>
    </row>
    <row r="810" spans="1:27" ht="14.25" customHeight="1" x14ac:dyDescent="0.2">
      <c r="A810" s="142"/>
      <c r="B810" s="135"/>
      <c r="C810" s="135"/>
      <c r="D810" s="135"/>
      <c r="E810" s="143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  <c r="AA810" s="135"/>
    </row>
    <row r="811" spans="1:27" ht="14.25" customHeight="1" x14ac:dyDescent="0.2">
      <c r="A811" s="142"/>
      <c r="B811" s="135"/>
      <c r="C811" s="135"/>
      <c r="D811" s="135"/>
      <c r="E811" s="143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  <c r="AA811" s="135"/>
    </row>
    <row r="812" spans="1:27" ht="14.25" customHeight="1" x14ac:dyDescent="0.2">
      <c r="A812" s="142"/>
      <c r="B812" s="135"/>
      <c r="C812" s="135"/>
      <c r="D812" s="135"/>
      <c r="E812" s="143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  <c r="AA812" s="135"/>
    </row>
    <row r="813" spans="1:27" ht="14.25" customHeight="1" x14ac:dyDescent="0.2">
      <c r="A813" s="142"/>
      <c r="B813" s="135"/>
      <c r="C813" s="135"/>
      <c r="D813" s="135"/>
      <c r="E813" s="143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  <c r="AA813" s="135"/>
    </row>
    <row r="814" spans="1:27" ht="14.25" customHeight="1" x14ac:dyDescent="0.2">
      <c r="A814" s="142"/>
      <c r="B814" s="135"/>
      <c r="C814" s="135"/>
      <c r="D814" s="135"/>
      <c r="E814" s="143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  <c r="AA814" s="135"/>
    </row>
    <row r="815" spans="1:27" ht="14.25" customHeight="1" x14ac:dyDescent="0.2">
      <c r="A815" s="142"/>
      <c r="B815" s="135"/>
      <c r="C815" s="135"/>
      <c r="D815" s="135"/>
      <c r="E815" s="143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  <c r="AA815" s="135"/>
    </row>
    <row r="816" spans="1:27" ht="14.25" customHeight="1" x14ac:dyDescent="0.2">
      <c r="A816" s="142"/>
      <c r="B816" s="135"/>
      <c r="C816" s="135"/>
      <c r="D816" s="135"/>
      <c r="E816" s="143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  <c r="AA816" s="135"/>
    </row>
    <row r="817" spans="1:27" ht="14.25" customHeight="1" x14ac:dyDescent="0.2">
      <c r="A817" s="142"/>
      <c r="B817" s="135"/>
      <c r="C817" s="135"/>
      <c r="D817" s="135"/>
      <c r="E817" s="143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  <c r="AA817" s="135"/>
    </row>
    <row r="818" spans="1:27" ht="14.25" customHeight="1" x14ac:dyDescent="0.2">
      <c r="A818" s="142"/>
      <c r="B818" s="135"/>
      <c r="C818" s="135"/>
      <c r="D818" s="135"/>
      <c r="E818" s="143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  <c r="AA818" s="135"/>
    </row>
    <row r="819" spans="1:27" ht="14.25" customHeight="1" x14ac:dyDescent="0.2">
      <c r="A819" s="142"/>
      <c r="B819" s="135"/>
      <c r="C819" s="135"/>
      <c r="D819" s="135"/>
      <c r="E819" s="143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  <c r="AA819" s="135"/>
    </row>
    <row r="820" spans="1:27" ht="14.25" customHeight="1" x14ac:dyDescent="0.2">
      <c r="A820" s="142"/>
      <c r="B820" s="135"/>
      <c r="C820" s="135"/>
      <c r="D820" s="135"/>
      <c r="E820" s="143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  <c r="AA820" s="135"/>
    </row>
    <row r="821" spans="1:27" ht="14.25" customHeight="1" x14ac:dyDescent="0.2">
      <c r="A821" s="142"/>
      <c r="B821" s="135"/>
      <c r="C821" s="135"/>
      <c r="D821" s="135"/>
      <c r="E821" s="143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  <c r="AA821" s="135"/>
    </row>
    <row r="822" spans="1:27" ht="14.25" customHeight="1" x14ac:dyDescent="0.2">
      <c r="A822" s="142"/>
      <c r="B822" s="135"/>
      <c r="C822" s="135"/>
      <c r="D822" s="135"/>
      <c r="E822" s="143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  <c r="AA822" s="135"/>
    </row>
    <row r="823" spans="1:27" ht="14.25" customHeight="1" x14ac:dyDescent="0.2">
      <c r="A823" s="142"/>
      <c r="B823" s="135"/>
      <c r="C823" s="135"/>
      <c r="D823" s="135"/>
      <c r="E823" s="143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  <c r="AA823" s="135"/>
    </row>
    <row r="824" spans="1:27" ht="14.25" customHeight="1" x14ac:dyDescent="0.2">
      <c r="A824" s="142"/>
      <c r="B824" s="135"/>
      <c r="C824" s="135"/>
      <c r="D824" s="135"/>
      <c r="E824" s="143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  <c r="AA824" s="135"/>
    </row>
    <row r="825" spans="1:27" ht="14.25" customHeight="1" x14ac:dyDescent="0.2">
      <c r="A825" s="142"/>
      <c r="B825" s="135"/>
      <c r="C825" s="135"/>
      <c r="D825" s="135"/>
      <c r="E825" s="143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  <c r="AA825" s="135"/>
    </row>
    <row r="826" spans="1:27" ht="14.25" customHeight="1" x14ac:dyDescent="0.2">
      <c r="A826" s="142"/>
      <c r="B826" s="135"/>
      <c r="C826" s="135"/>
      <c r="D826" s="135"/>
      <c r="E826" s="143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  <c r="AA826" s="135"/>
    </row>
    <row r="827" spans="1:27" ht="14.25" customHeight="1" x14ac:dyDescent="0.2">
      <c r="A827" s="142"/>
      <c r="B827" s="135"/>
      <c r="C827" s="135"/>
      <c r="D827" s="135"/>
      <c r="E827" s="143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  <c r="AA827" s="135"/>
    </row>
    <row r="828" spans="1:27" ht="14.25" customHeight="1" x14ac:dyDescent="0.2">
      <c r="A828" s="142"/>
      <c r="B828" s="135"/>
      <c r="C828" s="135"/>
      <c r="D828" s="135"/>
      <c r="E828" s="143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  <c r="AA828" s="135"/>
    </row>
    <row r="829" spans="1:27" ht="14.25" customHeight="1" x14ac:dyDescent="0.2">
      <c r="A829" s="142"/>
      <c r="B829" s="135"/>
      <c r="C829" s="135"/>
      <c r="D829" s="135"/>
      <c r="E829" s="143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  <c r="AA829" s="135"/>
    </row>
    <row r="830" spans="1:27" ht="14.25" customHeight="1" x14ac:dyDescent="0.2">
      <c r="A830" s="142"/>
      <c r="B830" s="135"/>
      <c r="C830" s="135"/>
      <c r="D830" s="135"/>
      <c r="E830" s="143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  <c r="AA830" s="135"/>
    </row>
    <row r="831" spans="1:27" ht="14.25" customHeight="1" x14ac:dyDescent="0.2">
      <c r="A831" s="142"/>
      <c r="B831" s="135"/>
      <c r="C831" s="135"/>
      <c r="D831" s="135"/>
      <c r="E831" s="143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  <c r="AA831" s="135"/>
    </row>
    <row r="832" spans="1:27" ht="14.25" customHeight="1" x14ac:dyDescent="0.2">
      <c r="A832" s="142"/>
      <c r="B832" s="135"/>
      <c r="C832" s="135"/>
      <c r="D832" s="135"/>
      <c r="E832" s="143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  <c r="AA832" s="135"/>
    </row>
    <row r="833" spans="1:27" ht="14.25" customHeight="1" x14ac:dyDescent="0.2">
      <c r="A833" s="142"/>
      <c r="B833" s="135"/>
      <c r="C833" s="135"/>
      <c r="D833" s="135"/>
      <c r="E833" s="143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  <c r="AA833" s="135"/>
    </row>
    <row r="834" spans="1:27" ht="14.25" customHeight="1" x14ac:dyDescent="0.2">
      <c r="A834" s="142"/>
      <c r="B834" s="135"/>
      <c r="C834" s="135"/>
      <c r="D834" s="135"/>
      <c r="E834" s="143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  <c r="AA834" s="135"/>
    </row>
    <row r="835" spans="1:27" ht="14.25" customHeight="1" x14ac:dyDescent="0.2">
      <c r="A835" s="142"/>
      <c r="B835" s="135"/>
      <c r="C835" s="135"/>
      <c r="D835" s="135"/>
      <c r="E835" s="143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  <c r="AA835" s="135"/>
    </row>
    <row r="836" spans="1:27" ht="14.25" customHeight="1" x14ac:dyDescent="0.2">
      <c r="A836" s="142"/>
      <c r="B836" s="135"/>
      <c r="C836" s="135"/>
      <c r="D836" s="135"/>
      <c r="E836" s="143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  <c r="AA836" s="135"/>
    </row>
    <row r="837" spans="1:27" ht="14.25" customHeight="1" x14ac:dyDescent="0.2">
      <c r="A837" s="142"/>
      <c r="B837" s="135"/>
      <c r="C837" s="135"/>
      <c r="D837" s="135"/>
      <c r="E837" s="143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  <c r="AA837" s="135"/>
    </row>
    <row r="838" spans="1:27" ht="14.25" customHeight="1" x14ac:dyDescent="0.2">
      <c r="A838" s="142"/>
      <c r="B838" s="135"/>
      <c r="C838" s="135"/>
      <c r="D838" s="135"/>
      <c r="E838" s="143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  <c r="AA838" s="135"/>
    </row>
    <row r="839" spans="1:27" ht="14.25" customHeight="1" x14ac:dyDescent="0.2">
      <c r="A839" s="142"/>
      <c r="B839" s="135"/>
      <c r="C839" s="135"/>
      <c r="D839" s="135"/>
      <c r="E839" s="143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  <c r="AA839" s="135"/>
    </row>
    <row r="840" spans="1:27" ht="14.25" customHeight="1" x14ac:dyDescent="0.2">
      <c r="A840" s="142"/>
      <c r="B840" s="135"/>
      <c r="C840" s="135"/>
      <c r="D840" s="135"/>
      <c r="E840" s="143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  <c r="AA840" s="135"/>
    </row>
    <row r="841" spans="1:27" ht="14.25" customHeight="1" x14ac:dyDescent="0.2">
      <c r="A841" s="142"/>
      <c r="B841" s="135"/>
      <c r="C841" s="135"/>
      <c r="D841" s="135"/>
      <c r="E841" s="143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  <c r="AA841" s="135"/>
    </row>
    <row r="842" spans="1:27" ht="14.25" customHeight="1" x14ac:dyDescent="0.2">
      <c r="A842" s="142"/>
      <c r="B842" s="135"/>
      <c r="C842" s="135"/>
      <c r="D842" s="135"/>
      <c r="E842" s="143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  <c r="AA842" s="135"/>
    </row>
    <row r="843" spans="1:27" ht="14.25" customHeight="1" x14ac:dyDescent="0.2">
      <c r="A843" s="142"/>
      <c r="B843" s="135"/>
      <c r="C843" s="135"/>
      <c r="D843" s="135"/>
      <c r="E843" s="143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  <c r="AA843" s="135"/>
    </row>
    <row r="844" spans="1:27" ht="14.25" customHeight="1" x14ac:dyDescent="0.2">
      <c r="A844" s="142"/>
      <c r="B844" s="135"/>
      <c r="C844" s="135"/>
      <c r="D844" s="135"/>
      <c r="E844" s="143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  <c r="AA844" s="135"/>
    </row>
    <row r="845" spans="1:27" ht="14.25" customHeight="1" x14ac:dyDescent="0.2">
      <c r="A845" s="142"/>
      <c r="B845" s="135"/>
      <c r="C845" s="135"/>
      <c r="D845" s="135"/>
      <c r="E845" s="143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  <c r="AA845" s="135"/>
    </row>
    <row r="846" spans="1:27" ht="14.25" customHeight="1" x14ac:dyDescent="0.2">
      <c r="A846" s="142"/>
      <c r="B846" s="135"/>
      <c r="C846" s="135"/>
      <c r="D846" s="135"/>
      <c r="E846" s="143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  <c r="AA846" s="135"/>
    </row>
    <row r="847" spans="1:27" ht="14.25" customHeight="1" x14ac:dyDescent="0.2">
      <c r="A847" s="142"/>
      <c r="B847" s="135"/>
      <c r="C847" s="135"/>
      <c r="D847" s="135"/>
      <c r="E847" s="143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  <c r="AA847" s="135"/>
    </row>
    <row r="848" spans="1:27" ht="14.25" customHeight="1" x14ac:dyDescent="0.2">
      <c r="A848" s="142"/>
      <c r="B848" s="135"/>
      <c r="C848" s="135"/>
      <c r="D848" s="135"/>
      <c r="E848" s="143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  <c r="AA848" s="135"/>
    </row>
    <row r="849" spans="1:27" ht="14.25" customHeight="1" x14ac:dyDescent="0.2">
      <c r="A849" s="142"/>
      <c r="B849" s="135"/>
      <c r="C849" s="135"/>
      <c r="D849" s="135"/>
      <c r="E849" s="143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  <c r="AA849" s="135"/>
    </row>
    <row r="850" spans="1:27" ht="14.25" customHeight="1" x14ac:dyDescent="0.2">
      <c r="A850" s="142"/>
      <c r="B850" s="135"/>
      <c r="C850" s="135"/>
      <c r="D850" s="135"/>
      <c r="E850" s="143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  <c r="AA850" s="135"/>
    </row>
    <row r="851" spans="1:27" ht="14.25" customHeight="1" x14ac:dyDescent="0.2">
      <c r="A851" s="142"/>
      <c r="B851" s="135"/>
      <c r="C851" s="135"/>
      <c r="D851" s="135"/>
      <c r="E851" s="143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  <c r="AA851" s="135"/>
    </row>
    <row r="852" spans="1:27" ht="14.25" customHeight="1" x14ac:dyDescent="0.2">
      <c r="A852" s="142"/>
      <c r="B852" s="135"/>
      <c r="C852" s="135"/>
      <c r="D852" s="135"/>
      <c r="E852" s="143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  <c r="AA852" s="135"/>
    </row>
    <row r="853" spans="1:27" ht="14.25" customHeight="1" x14ac:dyDescent="0.2">
      <c r="A853" s="142"/>
      <c r="B853" s="135"/>
      <c r="C853" s="135"/>
      <c r="D853" s="135"/>
      <c r="E853" s="143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  <c r="AA853" s="135"/>
    </row>
    <row r="854" spans="1:27" ht="14.25" customHeight="1" x14ac:dyDescent="0.2">
      <c r="A854" s="142"/>
      <c r="B854" s="135"/>
      <c r="C854" s="135"/>
      <c r="D854" s="135"/>
      <c r="E854" s="143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  <c r="AA854" s="135"/>
    </row>
    <row r="855" spans="1:27" ht="14.25" customHeight="1" x14ac:dyDescent="0.2">
      <c r="A855" s="142"/>
      <c r="B855" s="135"/>
      <c r="C855" s="135"/>
      <c r="D855" s="135"/>
      <c r="E855" s="143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  <c r="AA855" s="135"/>
    </row>
    <row r="856" spans="1:27" ht="14.25" customHeight="1" x14ac:dyDescent="0.2">
      <c r="A856" s="142"/>
      <c r="B856" s="135"/>
      <c r="C856" s="135"/>
      <c r="D856" s="135"/>
      <c r="E856" s="143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  <c r="AA856" s="135"/>
    </row>
    <row r="857" spans="1:27" ht="14.25" customHeight="1" x14ac:dyDescent="0.2">
      <c r="A857" s="142"/>
      <c r="B857" s="135"/>
      <c r="C857" s="135"/>
      <c r="D857" s="135"/>
      <c r="E857" s="143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  <c r="AA857" s="135"/>
    </row>
    <row r="858" spans="1:27" ht="14.25" customHeight="1" x14ac:dyDescent="0.2">
      <c r="A858" s="142"/>
      <c r="B858" s="135"/>
      <c r="C858" s="135"/>
      <c r="D858" s="135"/>
      <c r="E858" s="143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  <c r="AA858" s="135"/>
    </row>
    <row r="859" spans="1:27" ht="14.25" customHeight="1" x14ac:dyDescent="0.2">
      <c r="A859" s="142"/>
      <c r="B859" s="135"/>
      <c r="C859" s="135"/>
      <c r="D859" s="135"/>
      <c r="E859" s="143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  <c r="AA859" s="135"/>
    </row>
    <row r="860" spans="1:27" ht="14.25" customHeight="1" x14ac:dyDescent="0.2">
      <c r="A860" s="142"/>
      <c r="B860" s="135"/>
      <c r="C860" s="135"/>
      <c r="D860" s="135"/>
      <c r="E860" s="143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  <c r="AA860" s="135"/>
    </row>
    <row r="861" spans="1:27" ht="14.25" customHeight="1" x14ac:dyDescent="0.2">
      <c r="A861" s="142"/>
      <c r="B861" s="135"/>
      <c r="C861" s="135"/>
      <c r="D861" s="135"/>
      <c r="E861" s="143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  <c r="AA861" s="135"/>
    </row>
    <row r="862" spans="1:27" ht="14.25" customHeight="1" x14ac:dyDescent="0.2">
      <c r="A862" s="142"/>
      <c r="B862" s="135"/>
      <c r="C862" s="135"/>
      <c r="D862" s="135"/>
      <c r="E862" s="143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  <c r="AA862" s="135"/>
    </row>
    <row r="863" spans="1:27" ht="14.25" customHeight="1" x14ac:dyDescent="0.2">
      <c r="A863" s="142"/>
      <c r="B863" s="135"/>
      <c r="C863" s="135"/>
      <c r="D863" s="135"/>
      <c r="E863" s="143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  <c r="AA863" s="135"/>
    </row>
    <row r="864" spans="1:27" ht="14.25" customHeight="1" x14ac:dyDescent="0.2">
      <c r="A864" s="142"/>
      <c r="B864" s="135"/>
      <c r="C864" s="135"/>
      <c r="D864" s="135"/>
      <c r="E864" s="143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  <c r="AA864" s="135"/>
    </row>
    <row r="865" spans="1:27" ht="14.25" customHeight="1" x14ac:dyDescent="0.2">
      <c r="A865" s="142"/>
      <c r="B865" s="135"/>
      <c r="C865" s="135"/>
      <c r="D865" s="135"/>
      <c r="E865" s="143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  <c r="AA865" s="135"/>
    </row>
    <row r="866" spans="1:27" ht="14.25" customHeight="1" x14ac:dyDescent="0.2">
      <c r="A866" s="142"/>
      <c r="B866" s="135"/>
      <c r="C866" s="135"/>
      <c r="D866" s="135"/>
      <c r="E866" s="143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  <c r="AA866" s="135"/>
    </row>
    <row r="867" spans="1:27" ht="14.25" customHeight="1" x14ac:dyDescent="0.2">
      <c r="A867" s="142"/>
      <c r="B867" s="135"/>
      <c r="C867" s="135"/>
      <c r="D867" s="135"/>
      <c r="E867" s="143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  <c r="AA867" s="135"/>
    </row>
    <row r="868" spans="1:27" ht="14.25" customHeight="1" x14ac:dyDescent="0.2">
      <c r="A868" s="142"/>
      <c r="B868" s="135"/>
      <c r="C868" s="135"/>
      <c r="D868" s="135"/>
      <c r="E868" s="143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  <c r="AA868" s="135"/>
    </row>
    <row r="869" spans="1:27" ht="14.25" customHeight="1" x14ac:dyDescent="0.2">
      <c r="A869" s="142"/>
      <c r="B869" s="135"/>
      <c r="C869" s="135"/>
      <c r="D869" s="135"/>
      <c r="E869" s="143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  <c r="AA869" s="135"/>
    </row>
    <row r="870" spans="1:27" ht="14.25" customHeight="1" x14ac:dyDescent="0.2">
      <c r="A870" s="142"/>
      <c r="B870" s="135"/>
      <c r="C870" s="135"/>
      <c r="D870" s="135"/>
      <c r="E870" s="143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  <c r="AA870" s="135"/>
    </row>
    <row r="871" spans="1:27" ht="14.25" customHeight="1" x14ac:dyDescent="0.2">
      <c r="A871" s="142"/>
      <c r="B871" s="135"/>
      <c r="C871" s="135"/>
      <c r="D871" s="135"/>
      <c r="E871" s="143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  <c r="AA871" s="135"/>
    </row>
    <row r="872" spans="1:27" ht="14.25" customHeight="1" x14ac:dyDescent="0.2">
      <c r="A872" s="142"/>
      <c r="B872" s="135"/>
      <c r="C872" s="135"/>
      <c r="D872" s="135"/>
      <c r="E872" s="143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  <c r="AA872" s="135"/>
    </row>
    <row r="873" spans="1:27" ht="14.25" customHeight="1" x14ac:dyDescent="0.2">
      <c r="A873" s="142"/>
      <c r="B873" s="135"/>
      <c r="C873" s="135"/>
      <c r="D873" s="135"/>
      <c r="E873" s="143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  <c r="AA873" s="135"/>
    </row>
    <row r="874" spans="1:27" ht="14.25" customHeight="1" x14ac:dyDescent="0.2">
      <c r="A874" s="142"/>
      <c r="B874" s="135"/>
      <c r="C874" s="135"/>
      <c r="D874" s="135"/>
      <c r="E874" s="143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  <c r="AA874" s="135"/>
    </row>
    <row r="875" spans="1:27" ht="14.25" customHeight="1" x14ac:dyDescent="0.2">
      <c r="A875" s="142"/>
      <c r="B875" s="135"/>
      <c r="C875" s="135"/>
      <c r="D875" s="135"/>
      <c r="E875" s="143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  <c r="AA875" s="135"/>
    </row>
    <row r="876" spans="1:27" ht="14.25" customHeight="1" x14ac:dyDescent="0.2">
      <c r="A876" s="142"/>
      <c r="B876" s="135"/>
      <c r="C876" s="135"/>
      <c r="D876" s="135"/>
      <c r="E876" s="143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  <c r="AA876" s="135"/>
    </row>
    <row r="877" spans="1:27" ht="14.25" customHeight="1" x14ac:dyDescent="0.2">
      <c r="A877" s="142"/>
      <c r="B877" s="135"/>
      <c r="C877" s="135"/>
      <c r="D877" s="135"/>
      <c r="E877" s="143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  <c r="AA877" s="135"/>
    </row>
    <row r="878" spans="1:27" ht="14.25" customHeight="1" x14ac:dyDescent="0.2">
      <c r="A878" s="142"/>
      <c r="B878" s="135"/>
      <c r="C878" s="135"/>
      <c r="D878" s="135"/>
      <c r="E878" s="143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  <c r="AA878" s="135"/>
    </row>
    <row r="879" spans="1:27" ht="14.25" customHeight="1" x14ac:dyDescent="0.2">
      <c r="A879" s="142"/>
      <c r="B879" s="135"/>
      <c r="C879" s="135"/>
      <c r="D879" s="135"/>
      <c r="E879" s="143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  <c r="AA879" s="135"/>
    </row>
    <row r="880" spans="1:27" ht="14.25" customHeight="1" x14ac:dyDescent="0.2">
      <c r="A880" s="142"/>
      <c r="B880" s="135"/>
      <c r="C880" s="135"/>
      <c r="D880" s="135"/>
      <c r="E880" s="143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  <c r="AA880" s="135"/>
    </row>
    <row r="881" spans="1:27" ht="14.25" customHeight="1" x14ac:dyDescent="0.2">
      <c r="A881" s="142"/>
      <c r="B881" s="135"/>
      <c r="C881" s="135"/>
      <c r="D881" s="135"/>
      <c r="E881" s="143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  <c r="AA881" s="135"/>
    </row>
    <row r="882" spans="1:27" ht="14.25" customHeight="1" x14ac:dyDescent="0.2">
      <c r="A882" s="142"/>
      <c r="B882" s="135"/>
      <c r="C882" s="135"/>
      <c r="D882" s="135"/>
      <c r="E882" s="143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  <c r="AA882" s="135"/>
    </row>
    <row r="883" spans="1:27" ht="14.25" customHeight="1" x14ac:dyDescent="0.2">
      <c r="A883" s="142"/>
      <c r="B883" s="135"/>
      <c r="C883" s="135"/>
      <c r="D883" s="135"/>
      <c r="E883" s="143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  <c r="AA883" s="135"/>
    </row>
    <row r="884" spans="1:27" ht="14.25" customHeight="1" x14ac:dyDescent="0.2">
      <c r="A884" s="142"/>
      <c r="B884" s="135"/>
      <c r="C884" s="135"/>
      <c r="D884" s="135"/>
      <c r="E884" s="143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  <c r="AA884" s="135"/>
    </row>
    <row r="885" spans="1:27" ht="14.25" customHeight="1" x14ac:dyDescent="0.2">
      <c r="A885" s="142"/>
      <c r="B885" s="135"/>
      <c r="C885" s="135"/>
      <c r="D885" s="135"/>
      <c r="E885" s="143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  <c r="AA885" s="135"/>
    </row>
    <row r="886" spans="1:27" ht="14.25" customHeight="1" x14ac:dyDescent="0.2">
      <c r="A886" s="142"/>
      <c r="B886" s="135"/>
      <c r="C886" s="135"/>
      <c r="D886" s="135"/>
      <c r="E886" s="143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  <c r="AA886" s="135"/>
    </row>
    <row r="887" spans="1:27" ht="14.25" customHeight="1" x14ac:dyDescent="0.2">
      <c r="A887" s="142"/>
      <c r="B887" s="135"/>
      <c r="C887" s="135"/>
      <c r="D887" s="135"/>
      <c r="E887" s="143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  <c r="AA887" s="135"/>
    </row>
    <row r="888" spans="1:27" ht="14.25" customHeight="1" x14ac:dyDescent="0.2">
      <c r="A888" s="142"/>
      <c r="B888" s="135"/>
      <c r="C888" s="135"/>
      <c r="D888" s="135"/>
      <c r="E888" s="143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  <c r="AA888" s="135"/>
    </row>
    <row r="889" spans="1:27" ht="14.25" customHeight="1" x14ac:dyDescent="0.2">
      <c r="A889" s="142"/>
      <c r="B889" s="135"/>
      <c r="C889" s="135"/>
      <c r="D889" s="135"/>
      <c r="E889" s="143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  <c r="AA889" s="135"/>
    </row>
    <row r="890" spans="1:27" ht="14.25" customHeight="1" x14ac:dyDescent="0.2">
      <c r="A890" s="142"/>
      <c r="B890" s="135"/>
      <c r="C890" s="135"/>
      <c r="D890" s="135"/>
      <c r="E890" s="143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  <c r="AA890" s="135"/>
    </row>
    <row r="891" spans="1:27" ht="14.25" customHeight="1" x14ac:dyDescent="0.2">
      <c r="A891" s="142"/>
      <c r="B891" s="135"/>
      <c r="C891" s="135"/>
      <c r="D891" s="135"/>
      <c r="E891" s="143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  <c r="AA891" s="135"/>
    </row>
    <row r="892" spans="1:27" ht="14.25" customHeight="1" x14ac:dyDescent="0.2">
      <c r="A892" s="142"/>
      <c r="B892" s="135"/>
      <c r="C892" s="135"/>
      <c r="D892" s="135"/>
      <c r="E892" s="143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  <c r="AA892" s="135"/>
    </row>
    <row r="893" spans="1:27" ht="14.25" customHeight="1" x14ac:dyDescent="0.2">
      <c r="A893" s="142"/>
      <c r="B893" s="135"/>
      <c r="C893" s="135"/>
      <c r="D893" s="135"/>
      <c r="E893" s="143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  <c r="AA893" s="135"/>
    </row>
    <row r="894" spans="1:27" ht="14.25" customHeight="1" x14ac:dyDescent="0.2">
      <c r="A894" s="142"/>
      <c r="B894" s="135"/>
      <c r="C894" s="135"/>
      <c r="D894" s="135"/>
      <c r="E894" s="143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  <c r="AA894" s="135"/>
    </row>
    <row r="895" spans="1:27" ht="14.25" customHeight="1" x14ac:dyDescent="0.2">
      <c r="A895" s="142"/>
      <c r="B895" s="135"/>
      <c r="C895" s="135"/>
      <c r="D895" s="135"/>
      <c r="E895" s="143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  <c r="AA895" s="135"/>
    </row>
    <row r="896" spans="1:27" ht="14.25" customHeight="1" x14ac:dyDescent="0.2">
      <c r="A896" s="142"/>
      <c r="B896" s="135"/>
      <c r="C896" s="135"/>
      <c r="D896" s="135"/>
      <c r="E896" s="143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  <c r="AA896" s="135"/>
    </row>
    <row r="897" spans="1:27" ht="14.25" customHeight="1" x14ac:dyDescent="0.2">
      <c r="A897" s="142"/>
      <c r="B897" s="135"/>
      <c r="C897" s="135"/>
      <c r="D897" s="135"/>
      <c r="E897" s="143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  <c r="AA897" s="135"/>
    </row>
    <row r="898" spans="1:27" ht="14.25" customHeight="1" x14ac:dyDescent="0.2">
      <c r="A898" s="142"/>
      <c r="B898" s="135"/>
      <c r="C898" s="135"/>
      <c r="D898" s="135"/>
      <c r="E898" s="143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  <c r="AA898" s="135"/>
    </row>
    <row r="899" spans="1:27" ht="14.25" customHeight="1" x14ac:dyDescent="0.2">
      <c r="A899" s="142"/>
      <c r="B899" s="135"/>
      <c r="C899" s="135"/>
      <c r="D899" s="135"/>
      <c r="E899" s="143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  <c r="AA899" s="135"/>
    </row>
    <row r="900" spans="1:27" ht="14.25" customHeight="1" x14ac:dyDescent="0.2">
      <c r="A900" s="142"/>
      <c r="B900" s="135"/>
      <c r="C900" s="135"/>
      <c r="D900" s="135"/>
      <c r="E900" s="143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  <c r="AA900" s="135"/>
    </row>
    <row r="901" spans="1:27" ht="14.25" customHeight="1" x14ac:dyDescent="0.2">
      <c r="A901" s="142"/>
      <c r="B901" s="135"/>
      <c r="C901" s="135"/>
      <c r="D901" s="135"/>
      <c r="E901" s="143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  <c r="AA901" s="135"/>
    </row>
    <row r="902" spans="1:27" ht="14.25" customHeight="1" x14ac:dyDescent="0.2">
      <c r="A902" s="142"/>
      <c r="B902" s="135"/>
      <c r="C902" s="135"/>
      <c r="D902" s="135"/>
      <c r="E902" s="143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  <c r="AA902" s="135"/>
    </row>
    <row r="903" spans="1:27" ht="14.25" customHeight="1" x14ac:dyDescent="0.2">
      <c r="A903" s="142"/>
      <c r="B903" s="135"/>
      <c r="C903" s="135"/>
      <c r="D903" s="135"/>
      <c r="E903" s="143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  <c r="AA903" s="135"/>
    </row>
    <row r="904" spans="1:27" ht="14.25" customHeight="1" x14ac:dyDescent="0.2">
      <c r="A904" s="142"/>
      <c r="B904" s="135"/>
      <c r="C904" s="135"/>
      <c r="D904" s="135"/>
      <c r="E904" s="143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  <c r="AA904" s="135"/>
    </row>
    <row r="905" spans="1:27" ht="14.25" customHeight="1" x14ac:dyDescent="0.2">
      <c r="A905" s="142"/>
      <c r="B905" s="135"/>
      <c r="C905" s="135"/>
      <c r="D905" s="135"/>
      <c r="E905" s="143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  <c r="AA905" s="135"/>
    </row>
    <row r="906" spans="1:27" ht="14.25" customHeight="1" x14ac:dyDescent="0.2">
      <c r="A906" s="142"/>
      <c r="B906" s="135"/>
      <c r="C906" s="135"/>
      <c r="D906" s="135"/>
      <c r="E906" s="143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  <c r="AA906" s="135"/>
    </row>
    <row r="907" spans="1:27" ht="14.25" customHeight="1" x14ac:dyDescent="0.2">
      <c r="A907" s="142"/>
      <c r="B907" s="135"/>
      <c r="C907" s="135"/>
      <c r="D907" s="135"/>
      <c r="E907" s="143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  <c r="AA907" s="135"/>
    </row>
    <row r="908" spans="1:27" ht="14.25" customHeight="1" x14ac:dyDescent="0.2">
      <c r="A908" s="142"/>
      <c r="B908" s="135"/>
      <c r="C908" s="135"/>
      <c r="D908" s="135"/>
      <c r="E908" s="143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  <c r="AA908" s="135"/>
    </row>
    <row r="909" spans="1:27" ht="14.25" customHeight="1" x14ac:dyDescent="0.2">
      <c r="A909" s="142"/>
      <c r="B909" s="135"/>
      <c r="C909" s="135"/>
      <c r="D909" s="135"/>
      <c r="E909" s="143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  <c r="AA909" s="135"/>
    </row>
    <row r="910" spans="1:27" ht="14.25" customHeight="1" x14ac:dyDescent="0.2">
      <c r="A910" s="142"/>
      <c r="B910" s="135"/>
      <c r="C910" s="135"/>
      <c r="D910" s="135"/>
      <c r="E910" s="143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  <c r="AA910" s="135"/>
    </row>
    <row r="911" spans="1:27" ht="14.25" customHeight="1" x14ac:dyDescent="0.2">
      <c r="A911" s="142"/>
      <c r="B911" s="135"/>
      <c r="C911" s="135"/>
      <c r="D911" s="135"/>
      <c r="E911" s="143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  <c r="AA911" s="135"/>
    </row>
    <row r="912" spans="1:27" ht="14.25" customHeight="1" x14ac:dyDescent="0.2">
      <c r="A912" s="142"/>
      <c r="B912" s="135"/>
      <c r="C912" s="135"/>
      <c r="D912" s="135"/>
      <c r="E912" s="143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  <c r="AA912" s="135"/>
    </row>
    <row r="913" spans="1:27" ht="14.25" customHeight="1" x14ac:dyDescent="0.2">
      <c r="A913" s="142"/>
      <c r="B913" s="135"/>
      <c r="C913" s="135"/>
      <c r="D913" s="135"/>
      <c r="E913" s="143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  <c r="AA913" s="135"/>
    </row>
    <row r="914" spans="1:27" ht="14.25" customHeight="1" x14ac:dyDescent="0.2">
      <c r="A914" s="142"/>
      <c r="B914" s="135"/>
      <c r="C914" s="135"/>
      <c r="D914" s="135"/>
      <c r="E914" s="143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  <c r="AA914" s="135"/>
    </row>
    <row r="915" spans="1:27" ht="14.25" customHeight="1" x14ac:dyDescent="0.2">
      <c r="A915" s="142"/>
      <c r="B915" s="135"/>
      <c r="C915" s="135"/>
      <c r="D915" s="135"/>
      <c r="E915" s="143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  <c r="AA915" s="135"/>
    </row>
    <row r="916" spans="1:27" ht="14.25" customHeight="1" x14ac:dyDescent="0.2">
      <c r="A916" s="142"/>
      <c r="B916" s="135"/>
      <c r="C916" s="135"/>
      <c r="D916" s="135"/>
      <c r="E916" s="143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  <c r="AA916" s="135"/>
    </row>
    <row r="917" spans="1:27" ht="14.25" customHeight="1" x14ac:dyDescent="0.2">
      <c r="A917" s="142"/>
      <c r="B917" s="135"/>
      <c r="C917" s="135"/>
      <c r="D917" s="135"/>
      <c r="E917" s="143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  <c r="AA917" s="135"/>
    </row>
    <row r="918" spans="1:27" ht="14.25" customHeight="1" x14ac:dyDescent="0.2">
      <c r="A918" s="142"/>
      <c r="B918" s="135"/>
      <c r="C918" s="135"/>
      <c r="D918" s="135"/>
      <c r="E918" s="143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  <c r="AA918" s="135"/>
    </row>
    <row r="919" spans="1:27" ht="14.25" customHeight="1" x14ac:dyDescent="0.2">
      <c r="A919" s="142"/>
      <c r="B919" s="135"/>
      <c r="C919" s="135"/>
      <c r="D919" s="135"/>
      <c r="E919" s="143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  <c r="AA919" s="135"/>
    </row>
    <row r="920" spans="1:27" ht="14.25" customHeight="1" x14ac:dyDescent="0.2">
      <c r="A920" s="142"/>
      <c r="B920" s="135"/>
      <c r="C920" s="135"/>
      <c r="D920" s="135"/>
      <c r="E920" s="143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  <c r="AA920" s="135"/>
    </row>
    <row r="921" spans="1:27" ht="14.25" customHeight="1" x14ac:dyDescent="0.2">
      <c r="A921" s="142"/>
      <c r="B921" s="135"/>
      <c r="C921" s="135"/>
      <c r="D921" s="135"/>
      <c r="E921" s="143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  <c r="AA921" s="135"/>
    </row>
    <row r="922" spans="1:27" ht="14.25" customHeight="1" x14ac:dyDescent="0.2">
      <c r="A922" s="142"/>
      <c r="B922" s="135"/>
      <c r="C922" s="135"/>
      <c r="D922" s="135"/>
      <c r="E922" s="143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  <c r="AA922" s="135"/>
    </row>
    <row r="923" spans="1:27" ht="14.25" customHeight="1" x14ac:dyDescent="0.2">
      <c r="A923" s="142"/>
      <c r="B923" s="135"/>
      <c r="C923" s="135"/>
      <c r="D923" s="135"/>
      <c r="E923" s="143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  <c r="AA923" s="135"/>
    </row>
    <row r="924" spans="1:27" ht="14.25" customHeight="1" x14ac:dyDescent="0.2">
      <c r="A924" s="142"/>
      <c r="B924" s="135"/>
      <c r="C924" s="135"/>
      <c r="D924" s="135"/>
      <c r="E924" s="143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  <c r="AA924" s="135"/>
    </row>
    <row r="925" spans="1:27" ht="14.25" customHeight="1" x14ac:dyDescent="0.2">
      <c r="A925" s="142"/>
      <c r="B925" s="135"/>
      <c r="C925" s="135"/>
      <c r="D925" s="135"/>
      <c r="E925" s="143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  <c r="AA925" s="135"/>
    </row>
    <row r="926" spans="1:27" ht="14.25" customHeight="1" x14ac:dyDescent="0.2">
      <c r="A926" s="142"/>
      <c r="B926" s="135"/>
      <c r="C926" s="135"/>
      <c r="D926" s="135"/>
      <c r="E926" s="143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  <c r="AA926" s="135"/>
    </row>
    <row r="927" spans="1:27" ht="14.25" customHeight="1" x14ac:dyDescent="0.2">
      <c r="A927" s="142"/>
      <c r="B927" s="135"/>
      <c r="C927" s="135"/>
      <c r="D927" s="135"/>
      <c r="E927" s="143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  <c r="AA927" s="135"/>
    </row>
    <row r="928" spans="1:27" ht="14.25" customHeight="1" x14ac:dyDescent="0.2">
      <c r="A928" s="142"/>
      <c r="B928" s="135"/>
      <c r="C928" s="135"/>
      <c r="D928" s="135"/>
      <c r="E928" s="143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  <c r="AA928" s="135"/>
    </row>
    <row r="929" spans="1:27" ht="14.25" customHeight="1" x14ac:dyDescent="0.2">
      <c r="A929" s="142"/>
      <c r="B929" s="135"/>
      <c r="C929" s="135"/>
      <c r="D929" s="135"/>
      <c r="E929" s="143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  <c r="AA929" s="135"/>
    </row>
    <row r="930" spans="1:27" ht="14.25" customHeight="1" x14ac:dyDescent="0.2">
      <c r="A930" s="142"/>
      <c r="B930" s="135"/>
      <c r="C930" s="135"/>
      <c r="D930" s="135"/>
      <c r="E930" s="143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  <c r="AA930" s="135"/>
    </row>
    <row r="931" spans="1:27" ht="14.25" customHeight="1" x14ac:dyDescent="0.2">
      <c r="A931" s="142"/>
      <c r="B931" s="135"/>
      <c r="C931" s="135"/>
      <c r="D931" s="135"/>
      <c r="E931" s="143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  <c r="AA931" s="135"/>
    </row>
    <row r="932" spans="1:27" ht="14.25" customHeight="1" x14ac:dyDescent="0.2">
      <c r="A932" s="142"/>
      <c r="B932" s="135"/>
      <c r="C932" s="135"/>
      <c r="D932" s="135"/>
      <c r="E932" s="143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  <c r="AA932" s="135"/>
    </row>
    <row r="933" spans="1:27" ht="14.25" customHeight="1" x14ac:dyDescent="0.2">
      <c r="A933" s="142"/>
      <c r="B933" s="135"/>
      <c r="C933" s="135"/>
      <c r="D933" s="135"/>
      <c r="E933" s="143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  <c r="AA933" s="135"/>
    </row>
    <row r="934" spans="1:27" ht="14.25" customHeight="1" x14ac:dyDescent="0.2">
      <c r="A934" s="142"/>
      <c r="B934" s="135"/>
      <c r="C934" s="135"/>
      <c r="D934" s="135"/>
      <c r="E934" s="143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  <c r="AA934" s="135"/>
    </row>
    <row r="935" spans="1:27" ht="14.25" customHeight="1" x14ac:dyDescent="0.2">
      <c r="A935" s="142"/>
      <c r="B935" s="135"/>
      <c r="C935" s="135"/>
      <c r="D935" s="135"/>
      <c r="E935" s="143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  <c r="AA935" s="135"/>
    </row>
    <row r="936" spans="1:27" ht="14.25" customHeight="1" x14ac:dyDescent="0.2">
      <c r="A936" s="142"/>
      <c r="B936" s="135"/>
      <c r="C936" s="135"/>
      <c r="D936" s="135"/>
      <c r="E936" s="143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  <c r="AA936" s="135"/>
    </row>
    <row r="937" spans="1:27" ht="14.25" customHeight="1" x14ac:dyDescent="0.2">
      <c r="A937" s="142"/>
      <c r="B937" s="135"/>
      <c r="C937" s="135"/>
      <c r="D937" s="135"/>
      <c r="E937" s="143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  <c r="AA937" s="135"/>
    </row>
    <row r="938" spans="1:27" ht="14.25" customHeight="1" x14ac:dyDescent="0.2">
      <c r="A938" s="142"/>
      <c r="B938" s="135"/>
      <c r="C938" s="135"/>
      <c r="D938" s="135"/>
      <c r="E938" s="143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  <c r="AA938" s="135"/>
    </row>
    <row r="939" spans="1:27" ht="14.25" customHeight="1" x14ac:dyDescent="0.2">
      <c r="A939" s="142"/>
      <c r="B939" s="135"/>
      <c r="C939" s="135"/>
      <c r="D939" s="135"/>
      <c r="E939" s="143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  <c r="AA939" s="135"/>
    </row>
    <row r="940" spans="1:27" ht="14.25" customHeight="1" x14ac:dyDescent="0.2">
      <c r="A940" s="142"/>
      <c r="B940" s="135"/>
      <c r="C940" s="135"/>
      <c r="D940" s="135"/>
      <c r="E940" s="143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  <c r="AA940" s="135"/>
    </row>
    <row r="941" spans="1:27" ht="14.25" customHeight="1" x14ac:dyDescent="0.2">
      <c r="A941" s="142"/>
      <c r="B941" s="135"/>
      <c r="C941" s="135"/>
      <c r="D941" s="135"/>
      <c r="E941" s="143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  <c r="AA941" s="135"/>
    </row>
    <row r="942" spans="1:27" ht="14.25" customHeight="1" x14ac:dyDescent="0.2">
      <c r="A942" s="142"/>
      <c r="B942" s="135"/>
      <c r="C942" s="135"/>
      <c r="D942" s="135"/>
      <c r="E942" s="143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  <c r="AA942" s="135"/>
    </row>
    <row r="943" spans="1:27" ht="14.25" customHeight="1" x14ac:dyDescent="0.2">
      <c r="A943" s="142"/>
      <c r="B943" s="135"/>
      <c r="C943" s="135"/>
      <c r="D943" s="135"/>
      <c r="E943" s="143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  <c r="AA943" s="135"/>
    </row>
    <row r="944" spans="1:27" ht="14.25" customHeight="1" x14ac:dyDescent="0.2">
      <c r="A944" s="142"/>
      <c r="B944" s="135"/>
      <c r="C944" s="135"/>
      <c r="D944" s="135"/>
      <c r="E944" s="143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  <c r="AA944" s="135"/>
    </row>
    <row r="945" spans="1:27" ht="14.25" customHeight="1" x14ac:dyDescent="0.2">
      <c r="A945" s="142"/>
      <c r="B945" s="135"/>
      <c r="C945" s="135"/>
      <c r="D945" s="135"/>
      <c r="E945" s="143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  <c r="AA945" s="135"/>
    </row>
    <row r="946" spans="1:27" ht="14.25" customHeight="1" x14ac:dyDescent="0.2">
      <c r="A946" s="142"/>
      <c r="B946" s="135"/>
      <c r="C946" s="135"/>
      <c r="D946" s="135"/>
      <c r="E946" s="143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  <c r="AA946" s="135"/>
    </row>
    <row r="947" spans="1:27" ht="14.25" customHeight="1" x14ac:dyDescent="0.2">
      <c r="A947" s="142"/>
      <c r="B947" s="135"/>
      <c r="C947" s="135"/>
      <c r="D947" s="135"/>
      <c r="E947" s="143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  <c r="AA947" s="135"/>
    </row>
    <row r="948" spans="1:27" ht="14.25" customHeight="1" x14ac:dyDescent="0.2">
      <c r="A948" s="142"/>
      <c r="B948" s="135"/>
      <c r="C948" s="135"/>
      <c r="D948" s="135"/>
      <c r="E948" s="143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  <c r="AA948" s="135"/>
    </row>
    <row r="949" spans="1:27" ht="14.25" customHeight="1" x14ac:dyDescent="0.2">
      <c r="A949" s="142"/>
      <c r="B949" s="135"/>
      <c r="C949" s="135"/>
      <c r="D949" s="135"/>
      <c r="E949" s="143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  <c r="AA949" s="135"/>
    </row>
    <row r="950" spans="1:27" ht="14.25" customHeight="1" x14ac:dyDescent="0.2">
      <c r="A950" s="142"/>
      <c r="B950" s="135"/>
      <c r="C950" s="135"/>
      <c r="D950" s="135"/>
      <c r="E950" s="143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  <c r="AA950" s="135"/>
    </row>
    <row r="951" spans="1:27" ht="14.25" customHeight="1" x14ac:dyDescent="0.2">
      <c r="A951" s="142"/>
      <c r="B951" s="135"/>
      <c r="C951" s="135"/>
      <c r="D951" s="135"/>
      <c r="E951" s="143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  <c r="AA951" s="135"/>
    </row>
    <row r="952" spans="1:27" ht="14.25" customHeight="1" x14ac:dyDescent="0.2">
      <c r="A952" s="142"/>
      <c r="B952" s="135"/>
      <c r="C952" s="135"/>
      <c r="D952" s="135"/>
      <c r="E952" s="143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  <c r="AA952" s="135"/>
    </row>
    <row r="953" spans="1:27" ht="14.25" customHeight="1" x14ac:dyDescent="0.2">
      <c r="A953" s="142"/>
      <c r="B953" s="135"/>
      <c r="C953" s="135"/>
      <c r="D953" s="135"/>
      <c r="E953" s="143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  <c r="AA953" s="135"/>
    </row>
    <row r="954" spans="1:27" ht="14.25" customHeight="1" x14ac:dyDescent="0.2">
      <c r="A954" s="142"/>
      <c r="B954" s="135"/>
      <c r="C954" s="135"/>
      <c r="D954" s="135"/>
      <c r="E954" s="143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  <c r="AA954" s="135"/>
    </row>
    <row r="955" spans="1:27" ht="14.25" customHeight="1" x14ac:dyDescent="0.2">
      <c r="A955" s="142"/>
      <c r="B955" s="135"/>
      <c r="C955" s="135"/>
      <c r="D955" s="135"/>
      <c r="E955" s="143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  <c r="AA955" s="135"/>
    </row>
    <row r="956" spans="1:27" ht="14.25" customHeight="1" x14ac:dyDescent="0.2">
      <c r="A956" s="142"/>
      <c r="B956" s="135"/>
      <c r="C956" s="135"/>
      <c r="D956" s="135"/>
      <c r="E956" s="143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  <c r="AA956" s="135"/>
    </row>
    <row r="957" spans="1:27" ht="14.25" customHeight="1" x14ac:dyDescent="0.2">
      <c r="A957" s="142"/>
      <c r="B957" s="135"/>
      <c r="C957" s="135"/>
      <c r="D957" s="135"/>
      <c r="E957" s="143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  <c r="AA957" s="135"/>
    </row>
    <row r="958" spans="1:27" ht="14.25" customHeight="1" x14ac:dyDescent="0.2">
      <c r="A958" s="142"/>
      <c r="B958" s="135"/>
      <c r="C958" s="135"/>
      <c r="D958" s="135"/>
      <c r="E958" s="143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  <c r="AA958" s="135"/>
    </row>
    <row r="959" spans="1:27" ht="14.25" customHeight="1" x14ac:dyDescent="0.2">
      <c r="A959" s="142"/>
      <c r="B959" s="135"/>
      <c r="C959" s="135"/>
      <c r="D959" s="135"/>
      <c r="E959" s="143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  <c r="AA959" s="135"/>
    </row>
    <row r="960" spans="1:27" ht="14.25" customHeight="1" x14ac:dyDescent="0.2">
      <c r="A960" s="142"/>
      <c r="B960" s="135"/>
      <c r="C960" s="135"/>
      <c r="D960" s="135"/>
      <c r="E960" s="143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  <c r="AA960" s="135"/>
    </row>
    <row r="961" spans="1:27" ht="14.25" customHeight="1" x14ac:dyDescent="0.2">
      <c r="A961" s="142"/>
      <c r="B961" s="135"/>
      <c r="C961" s="135"/>
      <c r="D961" s="135"/>
      <c r="E961" s="143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  <c r="AA961" s="135"/>
    </row>
    <row r="962" spans="1:27" ht="14.25" customHeight="1" x14ac:dyDescent="0.2">
      <c r="A962" s="142"/>
      <c r="B962" s="135"/>
      <c r="C962" s="135"/>
      <c r="D962" s="135"/>
      <c r="E962" s="143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  <c r="AA962" s="135"/>
    </row>
    <row r="963" spans="1:27" ht="14.25" customHeight="1" x14ac:dyDescent="0.2">
      <c r="A963" s="142"/>
      <c r="B963" s="135"/>
      <c r="C963" s="135"/>
      <c r="D963" s="135"/>
      <c r="E963" s="143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  <c r="AA963" s="135"/>
    </row>
    <row r="964" spans="1:27" ht="14.25" customHeight="1" x14ac:dyDescent="0.2">
      <c r="A964" s="142"/>
      <c r="B964" s="135"/>
      <c r="C964" s="135"/>
      <c r="D964" s="135"/>
      <c r="E964" s="143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  <c r="AA964" s="135"/>
    </row>
    <row r="965" spans="1:27" ht="14.25" customHeight="1" x14ac:dyDescent="0.2">
      <c r="A965" s="142"/>
      <c r="B965" s="135"/>
      <c r="C965" s="135"/>
      <c r="D965" s="135"/>
      <c r="E965" s="143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  <c r="AA965" s="135"/>
    </row>
    <row r="966" spans="1:27" ht="14.25" customHeight="1" x14ac:dyDescent="0.2">
      <c r="A966" s="142"/>
      <c r="B966" s="135"/>
      <c r="C966" s="135"/>
      <c r="D966" s="135"/>
      <c r="E966" s="143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  <c r="AA966" s="135"/>
    </row>
    <row r="967" spans="1:27" ht="14.25" customHeight="1" x14ac:dyDescent="0.2">
      <c r="A967" s="142"/>
      <c r="B967" s="135"/>
      <c r="C967" s="135"/>
      <c r="D967" s="135"/>
      <c r="E967" s="143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  <c r="AA967" s="135"/>
    </row>
    <row r="968" spans="1:27" ht="14.25" customHeight="1" x14ac:dyDescent="0.2">
      <c r="A968" s="142"/>
      <c r="B968" s="135"/>
      <c r="C968" s="135"/>
      <c r="D968" s="135"/>
      <c r="E968" s="143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  <c r="AA968" s="135"/>
    </row>
    <row r="969" spans="1:27" ht="14.25" customHeight="1" x14ac:dyDescent="0.2">
      <c r="A969" s="142"/>
      <c r="B969" s="135"/>
      <c r="C969" s="135"/>
      <c r="D969" s="135"/>
      <c r="E969" s="143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  <c r="AA969" s="135"/>
    </row>
    <row r="970" spans="1:27" ht="14.25" customHeight="1" x14ac:dyDescent="0.2">
      <c r="A970" s="142"/>
      <c r="B970" s="135"/>
      <c r="C970" s="135"/>
      <c r="D970" s="135"/>
      <c r="E970" s="143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  <c r="AA970" s="135"/>
    </row>
    <row r="971" spans="1:27" ht="14.25" customHeight="1" x14ac:dyDescent="0.2">
      <c r="A971" s="142"/>
      <c r="B971" s="135"/>
      <c r="C971" s="135"/>
      <c r="D971" s="135"/>
      <c r="E971" s="143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  <c r="AA971" s="135"/>
    </row>
    <row r="972" spans="1:27" ht="14.25" customHeight="1" x14ac:dyDescent="0.2">
      <c r="A972" s="142"/>
      <c r="B972" s="135"/>
      <c r="C972" s="135"/>
      <c r="D972" s="135"/>
      <c r="E972" s="143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  <c r="AA972" s="135"/>
    </row>
    <row r="973" spans="1:27" ht="14.25" customHeight="1" x14ac:dyDescent="0.2">
      <c r="A973" s="142"/>
      <c r="B973" s="135"/>
      <c r="C973" s="135"/>
      <c r="D973" s="135"/>
      <c r="E973" s="143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  <c r="AA973" s="135"/>
    </row>
    <row r="974" spans="1:27" ht="14.25" customHeight="1" x14ac:dyDescent="0.2">
      <c r="A974" s="142"/>
      <c r="B974" s="135"/>
      <c r="C974" s="135"/>
      <c r="D974" s="135"/>
      <c r="E974" s="143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  <c r="AA974" s="135"/>
    </row>
    <row r="975" spans="1:27" ht="14.25" customHeight="1" x14ac:dyDescent="0.2">
      <c r="A975" s="142"/>
      <c r="B975" s="135"/>
      <c r="C975" s="135"/>
      <c r="D975" s="135"/>
      <c r="E975" s="143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  <c r="AA975" s="135"/>
    </row>
    <row r="976" spans="1:27" ht="14.25" customHeight="1" x14ac:dyDescent="0.2">
      <c r="A976" s="142"/>
      <c r="B976" s="135"/>
      <c r="C976" s="135"/>
      <c r="D976" s="135"/>
      <c r="E976" s="143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  <c r="AA976" s="135"/>
    </row>
    <row r="977" spans="1:27" ht="14.25" customHeight="1" x14ac:dyDescent="0.2">
      <c r="A977" s="142"/>
      <c r="B977" s="135"/>
      <c r="C977" s="135"/>
      <c r="D977" s="135"/>
      <c r="E977" s="143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  <c r="AA977" s="135"/>
    </row>
    <row r="978" spans="1:27" ht="14.25" customHeight="1" x14ac:dyDescent="0.2">
      <c r="A978" s="142"/>
      <c r="B978" s="135"/>
      <c r="C978" s="135"/>
      <c r="D978" s="135"/>
      <c r="E978" s="143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  <c r="AA978" s="135"/>
    </row>
    <row r="979" spans="1:27" ht="14.25" customHeight="1" x14ac:dyDescent="0.2">
      <c r="A979" s="142"/>
      <c r="B979" s="135"/>
      <c r="C979" s="135"/>
      <c r="D979" s="135"/>
      <c r="E979" s="143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  <c r="AA979" s="135"/>
    </row>
    <row r="980" spans="1:27" ht="14.25" customHeight="1" x14ac:dyDescent="0.2">
      <c r="A980" s="142"/>
      <c r="B980" s="135"/>
      <c r="C980" s="135"/>
      <c r="D980" s="135"/>
      <c r="E980" s="143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  <c r="AA980" s="135"/>
    </row>
    <row r="981" spans="1:27" ht="14.25" customHeight="1" x14ac:dyDescent="0.2">
      <c r="A981" s="142"/>
      <c r="B981" s="135"/>
      <c r="C981" s="135"/>
      <c r="D981" s="135"/>
      <c r="E981" s="143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  <c r="AA981" s="135"/>
    </row>
    <row r="982" spans="1:27" ht="14.25" customHeight="1" x14ac:dyDescent="0.2">
      <c r="A982" s="142"/>
      <c r="B982" s="135"/>
      <c r="C982" s="135"/>
      <c r="D982" s="135"/>
      <c r="E982" s="143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  <c r="AA982" s="135"/>
    </row>
    <row r="983" spans="1:27" ht="14.25" customHeight="1" x14ac:dyDescent="0.2">
      <c r="A983" s="142"/>
      <c r="B983" s="135"/>
      <c r="C983" s="135"/>
      <c r="D983" s="135"/>
      <c r="E983" s="143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  <c r="AA983" s="135"/>
    </row>
    <row r="984" spans="1:27" ht="14.25" customHeight="1" x14ac:dyDescent="0.2">
      <c r="A984" s="142"/>
      <c r="B984" s="135"/>
      <c r="C984" s="135"/>
      <c r="D984" s="135"/>
      <c r="E984" s="143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  <c r="AA984" s="135"/>
    </row>
    <row r="985" spans="1:27" ht="14.25" customHeight="1" x14ac:dyDescent="0.2">
      <c r="A985" s="142"/>
      <c r="B985" s="135"/>
      <c r="C985" s="135"/>
      <c r="D985" s="135"/>
      <c r="E985" s="143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  <c r="AA985" s="135"/>
    </row>
    <row r="986" spans="1:27" ht="14.25" customHeight="1" x14ac:dyDescent="0.2">
      <c r="A986" s="142"/>
      <c r="B986" s="135"/>
      <c r="C986" s="135"/>
      <c r="D986" s="135"/>
      <c r="E986" s="143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  <c r="AA986" s="135"/>
    </row>
    <row r="987" spans="1:27" ht="14.25" customHeight="1" x14ac:dyDescent="0.2">
      <c r="A987" s="142"/>
      <c r="B987" s="135"/>
      <c r="C987" s="135"/>
      <c r="D987" s="135"/>
      <c r="E987" s="143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  <c r="AA987" s="135"/>
    </row>
    <row r="988" spans="1:27" ht="14.25" customHeight="1" x14ac:dyDescent="0.2">
      <c r="A988" s="142"/>
      <c r="B988" s="135"/>
      <c r="C988" s="135"/>
      <c r="D988" s="135"/>
      <c r="E988" s="143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  <c r="AA988" s="135"/>
    </row>
    <row r="989" spans="1:27" ht="14.25" customHeight="1" x14ac:dyDescent="0.2">
      <c r="A989" s="142"/>
      <c r="B989" s="135"/>
      <c r="C989" s="135"/>
      <c r="D989" s="135"/>
      <c r="E989" s="143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  <c r="AA989" s="135"/>
    </row>
    <row r="990" spans="1:27" ht="14.25" customHeight="1" x14ac:dyDescent="0.2">
      <c r="A990" s="142"/>
      <c r="B990" s="135"/>
      <c r="C990" s="135"/>
      <c r="D990" s="135"/>
      <c r="E990" s="143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  <c r="AA990" s="135"/>
    </row>
    <row r="991" spans="1:27" ht="14.25" customHeight="1" x14ac:dyDescent="0.2">
      <c r="A991" s="142"/>
      <c r="B991" s="135"/>
      <c r="C991" s="135"/>
      <c r="D991" s="135"/>
      <c r="E991" s="143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  <c r="AA991" s="135"/>
    </row>
    <row r="992" spans="1:27" ht="14.25" customHeight="1" x14ac:dyDescent="0.2">
      <c r="A992" s="142"/>
      <c r="B992" s="135"/>
      <c r="C992" s="135"/>
      <c r="D992" s="135"/>
      <c r="E992" s="143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  <c r="AA992" s="135"/>
    </row>
    <row r="993" spans="1:27" ht="14.25" customHeight="1" x14ac:dyDescent="0.2">
      <c r="A993" s="142"/>
      <c r="B993" s="135"/>
      <c r="C993" s="135"/>
      <c r="D993" s="135"/>
      <c r="E993" s="143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  <c r="AA993" s="135"/>
    </row>
    <row r="994" spans="1:27" ht="14.25" customHeight="1" x14ac:dyDescent="0.2">
      <c r="A994" s="142"/>
      <c r="B994" s="135"/>
      <c r="C994" s="135"/>
      <c r="D994" s="135"/>
      <c r="E994" s="143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  <c r="AA994" s="135"/>
    </row>
    <row r="995" spans="1:27" ht="14.25" customHeight="1" x14ac:dyDescent="0.2">
      <c r="A995" s="142"/>
      <c r="B995" s="135"/>
      <c r="C995" s="135"/>
      <c r="D995" s="135"/>
      <c r="E995" s="143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  <c r="Z995" s="135"/>
      <c r="AA995" s="135"/>
    </row>
  </sheetData>
  <sheetProtection algorithmName="SHA-512" hashValue="0tI1Vg0NNb/BYEFyY7p6U7VjCADzNGMXXQae/h2X2554AVFkijpKM4wiTK+k8rgpvaGU/psdVXUm6eyuAy9T9Q==" saltValue="epUiReK/W3eyNzFKlVd19Q==" spinCount="100000" sheet="1" objects="1" scenarios="1" formatCells="0" formatColumns="0" formatRows="0" selectLockedCells="1"/>
  <autoFilter ref="A14:E30" xr:uid="{00000000-0009-0000-0000-000002000000}"/>
  <mergeCells count="4">
    <mergeCell ref="C32:E32"/>
    <mergeCell ref="B13:C13"/>
    <mergeCell ref="G9:H9"/>
    <mergeCell ref="A30:B30"/>
  </mergeCells>
  <printOptions horizontalCentered="1"/>
  <pageMargins left="0.78740157480314965" right="0.39370078740157483" top="0.78740157480314965" bottom="0.39370078740157483" header="0" footer="0"/>
  <pageSetup paperSize="9" scale="48" fitToWidth="0" orientation="portrait" horizontalDpi="4294967294" verticalDpi="4294967294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97"/>
  <sheetViews>
    <sheetView zoomScale="55" zoomScaleNormal="55" zoomScaleSheetLayoutView="55" workbookViewId="0">
      <selection activeCell="B4" sqref="B4:D4"/>
    </sheetView>
  </sheetViews>
  <sheetFormatPr defaultColWidth="14.42578125" defaultRowHeight="15" customHeight="1" x14ac:dyDescent="0.2"/>
  <cols>
    <col min="1" max="1" width="33.42578125" style="5" customWidth="1"/>
    <col min="2" max="2" width="85.5703125" style="5" customWidth="1"/>
    <col min="3" max="3" width="13.85546875" style="5" customWidth="1"/>
    <col min="4" max="4" width="38.42578125" style="5" customWidth="1"/>
    <col min="5" max="5" width="27.85546875" style="5" customWidth="1"/>
    <col min="6" max="6" width="26.85546875" style="5" customWidth="1"/>
    <col min="7" max="7" width="28.5703125" style="5" customWidth="1"/>
    <col min="8" max="8" width="27.28515625" style="5" customWidth="1"/>
    <col min="9" max="9" width="25.7109375" style="5" customWidth="1"/>
    <col min="10" max="10" width="27.140625" style="5" customWidth="1"/>
    <col min="11" max="18" width="27.42578125" style="5" customWidth="1"/>
    <col min="19" max="19" width="34.5703125" style="5" customWidth="1"/>
    <col min="20" max="20" width="17.42578125" style="5" customWidth="1"/>
    <col min="21" max="21" width="13" style="5" customWidth="1"/>
    <col min="22" max="22" width="9.140625" style="5" customWidth="1"/>
    <col min="23" max="23" width="11.28515625" style="5" customWidth="1"/>
    <col min="24" max="16384" width="14.42578125" style="5"/>
  </cols>
  <sheetData>
    <row r="1" spans="1:23" ht="52.5" customHeight="1" x14ac:dyDescent="0.6">
      <c r="A1" s="6"/>
      <c r="B1" s="213"/>
      <c r="C1" s="213"/>
      <c r="D1" s="213"/>
      <c r="E1" s="213"/>
      <c r="F1" s="213"/>
      <c r="G1" s="213"/>
      <c r="H1" s="213"/>
      <c r="I1" s="159"/>
      <c r="J1" s="27"/>
    </row>
    <row r="2" spans="1:23" ht="7.5" customHeight="1" x14ac:dyDescent="0.4">
      <c r="A2" s="7"/>
      <c r="B2" s="200"/>
      <c r="C2" s="127"/>
      <c r="D2" s="127"/>
      <c r="E2" s="127"/>
      <c r="F2" s="127"/>
      <c r="G2" s="127"/>
      <c r="H2" s="127"/>
      <c r="I2" s="127"/>
      <c r="J2" s="27"/>
    </row>
    <row r="3" spans="1:23" ht="20.25" customHeight="1" x14ac:dyDescent="0.2">
      <c r="A3" s="160"/>
      <c r="B3" s="497"/>
      <c r="C3" s="497"/>
      <c r="D3" s="497"/>
      <c r="E3" s="12"/>
      <c r="F3" s="12"/>
      <c r="G3" s="12"/>
      <c r="H3" s="12"/>
      <c r="I3" s="161"/>
      <c r="J3" s="27"/>
    </row>
    <row r="4" spans="1:23" ht="24" customHeight="1" x14ac:dyDescent="0.2">
      <c r="A4" s="160"/>
      <c r="B4" s="498"/>
      <c r="C4" s="498"/>
      <c r="D4" s="498"/>
      <c r="E4" s="212"/>
      <c r="F4" s="212"/>
      <c r="G4" s="212"/>
      <c r="H4" s="212"/>
      <c r="I4" s="162"/>
      <c r="J4" s="27"/>
    </row>
    <row r="5" spans="1:23" ht="12" customHeight="1" thickBot="1" x14ac:dyDescent="0.25">
      <c r="A5" s="163"/>
      <c r="B5" s="164"/>
      <c r="C5" s="201"/>
      <c r="D5" s="202"/>
      <c r="E5" s="165"/>
      <c r="F5" s="203"/>
      <c r="G5" s="165"/>
      <c r="H5" s="165"/>
      <c r="I5" s="165"/>
      <c r="J5" s="27"/>
      <c r="K5" s="27"/>
      <c r="M5" s="166"/>
      <c r="O5" s="166"/>
      <c r="R5" s="166"/>
    </row>
    <row r="6" spans="1:23" ht="20.25" x14ac:dyDescent="0.2">
      <c r="A6" s="178" t="s">
        <v>0</v>
      </c>
      <c r="B6" s="179" t="str">
        <f>Orçamento!B6</f>
        <v>ESCOLA DE TEMPO INTEGRAL - VALE DO SOL</v>
      </c>
      <c r="C6" s="494"/>
      <c r="D6" s="494"/>
      <c r="E6" s="180"/>
      <c r="F6" s="181"/>
      <c r="G6" s="181"/>
      <c r="H6" s="181"/>
      <c r="I6" s="692"/>
      <c r="J6" s="693"/>
      <c r="K6" s="693"/>
      <c r="L6" s="693"/>
      <c r="M6" s="694"/>
      <c r="N6" s="693"/>
      <c r="O6" s="694"/>
      <c r="P6" s="693"/>
      <c r="Q6" s="693"/>
      <c r="R6" s="694"/>
      <c r="S6" s="693"/>
    </row>
    <row r="7" spans="1:23" ht="8.25" customHeight="1" x14ac:dyDescent="0.2">
      <c r="A7" s="182"/>
      <c r="B7" s="180"/>
      <c r="C7" s="179"/>
      <c r="D7" s="179"/>
      <c r="E7" s="180"/>
      <c r="F7" s="181"/>
      <c r="G7" s="181"/>
      <c r="H7" s="181"/>
      <c r="I7" s="180"/>
      <c r="J7" s="126"/>
      <c r="K7" s="694"/>
      <c r="L7" s="694"/>
      <c r="M7" s="694"/>
      <c r="N7" s="694"/>
      <c r="O7" s="694"/>
      <c r="P7" s="694"/>
      <c r="Q7" s="694"/>
      <c r="R7" s="694"/>
      <c r="S7" s="694"/>
    </row>
    <row r="8" spans="1:23" ht="19.5" customHeight="1" x14ac:dyDescent="0.2">
      <c r="A8" s="183" t="s">
        <v>1</v>
      </c>
      <c r="B8" s="184" t="str">
        <f>Orçamento!C8</f>
        <v>CONSTRUÇÃO DE ESCOLA DE TEMPO INTEGRAL</v>
      </c>
      <c r="C8" s="494"/>
      <c r="D8" s="494"/>
      <c r="E8" s="180"/>
      <c r="F8" s="495"/>
      <c r="G8" s="495"/>
      <c r="H8" s="185"/>
      <c r="I8" s="695"/>
      <c r="J8" s="126"/>
      <c r="K8" s="694"/>
      <c r="L8" s="694"/>
      <c r="M8" s="694"/>
      <c r="N8" s="694"/>
      <c r="O8" s="694"/>
      <c r="P8" s="694"/>
      <c r="Q8" s="694"/>
      <c r="R8" s="694"/>
      <c r="S8" s="694"/>
    </row>
    <row r="9" spans="1:23" ht="9.75" customHeight="1" x14ac:dyDescent="0.2">
      <c r="A9" s="183"/>
      <c r="B9" s="186"/>
      <c r="C9" s="186"/>
      <c r="D9" s="186"/>
      <c r="E9" s="180"/>
      <c r="F9" s="187"/>
      <c r="G9" s="180"/>
      <c r="H9" s="180"/>
      <c r="I9" s="695"/>
      <c r="J9" s="126"/>
      <c r="K9" s="694"/>
      <c r="L9" s="694"/>
      <c r="M9" s="694"/>
      <c r="N9" s="694"/>
      <c r="O9" s="694"/>
      <c r="P9" s="694"/>
      <c r="Q9" s="694"/>
      <c r="R9" s="694"/>
      <c r="S9" s="694"/>
    </row>
    <row r="10" spans="1:23" ht="24" customHeight="1" x14ac:dyDescent="0.3">
      <c r="A10" s="183" t="s">
        <v>2</v>
      </c>
      <c r="B10" s="184" t="str">
        <f>Orçamento!B10</f>
        <v>RODOVIA ENGENHEIRO RENÊ BENEDITO DA SILVA,SN, VALE DO SOL - ITAPEVI/SP</v>
      </c>
      <c r="C10" s="184"/>
      <c r="D10" s="188"/>
      <c r="E10" s="180"/>
      <c r="F10" s="495" t="s">
        <v>3</v>
      </c>
      <c r="G10" s="495"/>
      <c r="H10" s="189" t="e">
        <f>'Resumo '!E10</f>
        <v>#VALUE!</v>
      </c>
      <c r="I10" s="696"/>
      <c r="J10" s="126"/>
      <c r="K10" s="694"/>
      <c r="L10" s="694"/>
      <c r="M10" s="694"/>
      <c r="N10" s="694"/>
      <c r="O10" s="694"/>
      <c r="P10" s="694"/>
      <c r="Q10" s="694"/>
      <c r="R10" s="694"/>
      <c r="S10" s="694"/>
    </row>
    <row r="11" spans="1:23" ht="8.25" customHeight="1" thickBot="1" x14ac:dyDescent="0.25">
      <c r="A11" s="697"/>
      <c r="B11" s="180"/>
      <c r="C11" s="179"/>
      <c r="D11" s="698"/>
      <c r="E11" s="180"/>
      <c r="F11" s="180"/>
      <c r="G11" s="180"/>
      <c r="H11" s="695"/>
      <c r="I11" s="187"/>
      <c r="J11" s="126"/>
      <c r="K11" s="694"/>
      <c r="L11" s="694"/>
      <c r="M11" s="694"/>
      <c r="N11" s="694"/>
      <c r="O11" s="694"/>
      <c r="P11" s="694"/>
      <c r="Q11" s="694"/>
      <c r="R11" s="694"/>
      <c r="S11" s="694"/>
    </row>
    <row r="12" spans="1:23" ht="9.75" customHeight="1" thickBot="1" x14ac:dyDescent="0.25">
      <c r="A12" s="699"/>
      <c r="B12" s="700"/>
      <c r="C12" s="700"/>
      <c r="D12" s="546"/>
      <c r="E12" s="701"/>
      <c r="F12" s="702"/>
      <c r="G12" s="701"/>
      <c r="H12" s="702"/>
      <c r="I12" s="703"/>
      <c r="J12" s="704"/>
      <c r="K12" s="705"/>
      <c r="L12" s="705"/>
      <c r="M12" s="705"/>
      <c r="N12" s="705"/>
      <c r="O12" s="705"/>
      <c r="P12" s="705"/>
      <c r="Q12" s="706"/>
      <c r="R12" s="706"/>
      <c r="S12" s="706"/>
      <c r="T12" s="167"/>
      <c r="U12" s="167"/>
      <c r="V12" s="167"/>
      <c r="W12" s="167"/>
    </row>
    <row r="13" spans="1:23" ht="19.5" customHeight="1" x14ac:dyDescent="0.2">
      <c r="A13" s="478" t="s">
        <v>5</v>
      </c>
      <c r="B13" s="480" t="s">
        <v>148</v>
      </c>
      <c r="C13" s="190" t="s">
        <v>156</v>
      </c>
      <c r="D13" s="190" t="s">
        <v>157</v>
      </c>
      <c r="E13" s="482">
        <v>1</v>
      </c>
      <c r="F13" s="482">
        <v>2</v>
      </c>
      <c r="G13" s="482">
        <v>3</v>
      </c>
      <c r="H13" s="482">
        <v>4</v>
      </c>
      <c r="I13" s="482">
        <v>5</v>
      </c>
      <c r="J13" s="482">
        <v>6</v>
      </c>
      <c r="K13" s="482">
        <v>7</v>
      </c>
      <c r="L13" s="482">
        <v>8</v>
      </c>
      <c r="M13" s="482">
        <v>9</v>
      </c>
      <c r="N13" s="482">
        <v>10</v>
      </c>
      <c r="O13" s="482">
        <v>11</v>
      </c>
      <c r="P13" s="482">
        <v>12</v>
      </c>
      <c r="Q13" s="482">
        <v>13</v>
      </c>
      <c r="R13" s="482">
        <v>14</v>
      </c>
      <c r="S13" s="482">
        <v>15</v>
      </c>
      <c r="T13" s="25"/>
      <c r="U13" s="25"/>
      <c r="V13" s="25"/>
      <c r="W13" s="25"/>
    </row>
    <row r="14" spans="1:23" ht="19.5" customHeight="1" thickBot="1" x14ac:dyDescent="0.25">
      <c r="A14" s="479"/>
      <c r="B14" s="481"/>
      <c r="C14" s="191" t="s">
        <v>158</v>
      </c>
      <c r="D14" s="191" t="s">
        <v>159</v>
      </c>
      <c r="E14" s="483"/>
      <c r="F14" s="483"/>
      <c r="G14" s="483"/>
      <c r="H14" s="483"/>
      <c r="I14" s="483"/>
      <c r="J14" s="483"/>
      <c r="K14" s="483"/>
      <c r="L14" s="483"/>
      <c r="M14" s="483"/>
      <c r="N14" s="483"/>
      <c r="O14" s="483"/>
      <c r="P14" s="483"/>
      <c r="Q14" s="483"/>
      <c r="R14" s="483"/>
      <c r="S14" s="483"/>
      <c r="T14" s="25"/>
      <c r="U14" s="25"/>
      <c r="V14" s="25"/>
      <c r="W14" s="25"/>
    </row>
    <row r="15" spans="1:23" ht="19.5" customHeight="1" thickBot="1" x14ac:dyDescent="0.3">
      <c r="A15" s="192"/>
      <c r="B15" s="192"/>
      <c r="C15" s="192"/>
      <c r="D15" s="192"/>
      <c r="E15" s="337"/>
      <c r="F15" s="337"/>
      <c r="G15" s="338"/>
      <c r="H15" s="338"/>
      <c r="I15" s="338"/>
      <c r="J15" s="338"/>
      <c r="K15" s="338"/>
      <c r="L15" s="338"/>
      <c r="M15" s="338"/>
      <c r="N15" s="338"/>
      <c r="O15" s="339"/>
      <c r="P15" s="339"/>
      <c r="Q15" s="339"/>
      <c r="R15" s="339"/>
      <c r="S15" s="339"/>
      <c r="T15" s="130"/>
      <c r="U15" s="130"/>
      <c r="V15" s="130"/>
      <c r="W15" s="130"/>
    </row>
    <row r="16" spans="1:23" ht="27" customHeight="1" x14ac:dyDescent="0.3">
      <c r="A16" s="484">
        <v>1</v>
      </c>
      <c r="B16" s="485" t="str">
        <f>VLOOKUP(A16,Orçamento!$A$15:$I$562,4,0)</f>
        <v>ADMINISTRAÇÃO LOCAL E INSTALAÇÕES DE CANTEIRO</v>
      </c>
      <c r="C16" s="485" t="e">
        <f>VLOOKUP(A16,'Resumo '!$A$15:$E$29,5,0)</f>
        <v>#DIV/0!</v>
      </c>
      <c r="D16" s="486" t="e">
        <f>VLOOKUP(A16,'Resumo '!$A$15:$E$29,4,0)</f>
        <v>#VALUE!</v>
      </c>
      <c r="E16" s="707"/>
      <c r="F16" s="707"/>
      <c r="G16" s="707"/>
      <c r="H16" s="707"/>
      <c r="I16" s="707"/>
      <c r="J16" s="707"/>
      <c r="K16" s="707"/>
      <c r="L16" s="707"/>
      <c r="M16" s="707"/>
      <c r="N16" s="707"/>
      <c r="O16" s="707"/>
      <c r="P16" s="707"/>
      <c r="Q16" s="707"/>
      <c r="R16" s="707"/>
      <c r="S16" s="707"/>
      <c r="T16" s="336"/>
      <c r="U16" s="168"/>
      <c r="V16" s="130"/>
      <c r="W16" s="130"/>
    </row>
    <row r="17" spans="1:23" ht="29.25" customHeight="1" x14ac:dyDescent="0.3">
      <c r="A17" s="469"/>
      <c r="B17" s="469"/>
      <c r="C17" s="454"/>
      <c r="D17" s="469"/>
      <c r="E17" s="328" t="e">
        <f>E16*$D$16</f>
        <v>#VALUE!</v>
      </c>
      <c r="F17" s="331" t="e">
        <f t="shared" ref="F17:S17" si="0">F16*$D$16</f>
        <v>#VALUE!</v>
      </c>
      <c r="G17" s="334" t="e">
        <f t="shared" si="0"/>
        <v>#VALUE!</v>
      </c>
      <c r="H17" s="334" t="e">
        <f t="shared" si="0"/>
        <v>#VALUE!</v>
      </c>
      <c r="I17" s="334" t="e">
        <f t="shared" si="0"/>
        <v>#VALUE!</v>
      </c>
      <c r="J17" s="334" t="e">
        <f t="shared" si="0"/>
        <v>#VALUE!</v>
      </c>
      <c r="K17" s="334" t="e">
        <f t="shared" si="0"/>
        <v>#VALUE!</v>
      </c>
      <c r="L17" s="334" t="e">
        <f t="shared" si="0"/>
        <v>#VALUE!</v>
      </c>
      <c r="M17" s="334" t="e">
        <f t="shared" si="0"/>
        <v>#VALUE!</v>
      </c>
      <c r="N17" s="334" t="e">
        <f t="shared" si="0"/>
        <v>#VALUE!</v>
      </c>
      <c r="O17" s="334" t="e">
        <f t="shared" si="0"/>
        <v>#VALUE!</v>
      </c>
      <c r="P17" s="334" t="e">
        <f t="shared" si="0"/>
        <v>#VALUE!</v>
      </c>
      <c r="Q17" s="334" t="e">
        <f t="shared" si="0"/>
        <v>#VALUE!</v>
      </c>
      <c r="R17" s="334" t="e">
        <f t="shared" si="0"/>
        <v>#VALUE!</v>
      </c>
      <c r="S17" s="334" t="e">
        <f t="shared" si="0"/>
        <v>#VALUE!</v>
      </c>
      <c r="T17" s="336"/>
      <c r="U17" s="170"/>
      <c r="V17" s="170"/>
      <c r="W17" s="170"/>
    </row>
    <row r="18" spans="1:23" ht="26.25" customHeight="1" x14ac:dyDescent="0.3">
      <c r="A18" s="474">
        <v>2</v>
      </c>
      <c r="B18" s="470" t="str">
        <f>VLOOKUP(A18,Orçamento!$A$15:$I$562,4,0)</f>
        <v>MOVIMENTAÇÃO DE TERRA</v>
      </c>
      <c r="C18" s="468" t="e">
        <f>VLOOKUP(A18,'Resumo '!$A$15:$E$29,5,0)</f>
        <v>#DIV/0!</v>
      </c>
      <c r="D18" s="496" t="e">
        <f>VLOOKUP(A18,'Resumo '!$A$15:$E$29,4,0)</f>
        <v>#VALUE!</v>
      </c>
      <c r="E18" s="707"/>
      <c r="F18" s="707"/>
      <c r="G18" s="707"/>
      <c r="H18" s="707"/>
      <c r="I18" s="707"/>
      <c r="J18" s="707"/>
      <c r="K18" s="707"/>
      <c r="L18" s="707"/>
      <c r="M18" s="707"/>
      <c r="N18" s="707"/>
      <c r="O18" s="707"/>
      <c r="P18" s="707"/>
      <c r="Q18" s="707"/>
      <c r="R18" s="707"/>
      <c r="S18" s="707"/>
      <c r="T18" s="336"/>
      <c r="U18" s="168"/>
      <c r="V18" s="130"/>
      <c r="W18" s="130"/>
    </row>
    <row r="19" spans="1:23" ht="30.75" customHeight="1" x14ac:dyDescent="0.3">
      <c r="A19" s="469"/>
      <c r="B19" s="469"/>
      <c r="C19" s="469"/>
      <c r="D19" s="469"/>
      <c r="E19" s="332" t="e">
        <f>E18*$D$18</f>
        <v>#VALUE!</v>
      </c>
      <c r="F19" s="325" t="e">
        <f t="shared" ref="F19:S19" si="1">F18*$D$18</f>
        <v>#VALUE!</v>
      </c>
      <c r="G19" s="330" t="e">
        <f t="shared" si="1"/>
        <v>#VALUE!</v>
      </c>
      <c r="H19" s="330" t="e">
        <f t="shared" si="1"/>
        <v>#VALUE!</v>
      </c>
      <c r="I19" s="330" t="e">
        <f t="shared" si="1"/>
        <v>#VALUE!</v>
      </c>
      <c r="J19" s="330" t="e">
        <f t="shared" si="1"/>
        <v>#VALUE!</v>
      </c>
      <c r="K19" s="330" t="e">
        <f t="shared" si="1"/>
        <v>#VALUE!</v>
      </c>
      <c r="L19" s="330" t="e">
        <f t="shared" si="1"/>
        <v>#VALUE!</v>
      </c>
      <c r="M19" s="330" t="e">
        <f t="shared" si="1"/>
        <v>#VALUE!</v>
      </c>
      <c r="N19" s="330" t="e">
        <f t="shared" si="1"/>
        <v>#VALUE!</v>
      </c>
      <c r="O19" s="330" t="e">
        <f t="shared" si="1"/>
        <v>#VALUE!</v>
      </c>
      <c r="P19" s="330" t="e">
        <f t="shared" si="1"/>
        <v>#VALUE!</v>
      </c>
      <c r="Q19" s="330" t="e">
        <f t="shared" si="1"/>
        <v>#VALUE!</v>
      </c>
      <c r="R19" s="330" t="e">
        <f t="shared" si="1"/>
        <v>#VALUE!</v>
      </c>
      <c r="S19" s="330" t="e">
        <f t="shared" si="1"/>
        <v>#VALUE!</v>
      </c>
      <c r="T19" s="336"/>
      <c r="U19" s="170"/>
      <c r="V19" s="130"/>
      <c r="W19" s="130"/>
    </row>
    <row r="20" spans="1:23" ht="19.5" customHeight="1" x14ac:dyDescent="0.3">
      <c r="A20" s="453">
        <v>3</v>
      </c>
      <c r="B20" s="470" t="str">
        <f>VLOOKUP(A20,Orçamento!$A$15:$I$562,4,0)</f>
        <v>FUNDAÇÃO E ESTRUTURA</v>
      </c>
      <c r="C20" s="470" t="e">
        <f>VLOOKUP(A20,'Resumo '!$A$15:$E$29,5,0)</f>
        <v>#DIV/0!</v>
      </c>
      <c r="D20" s="477" t="e">
        <f>VLOOKUP(A20,'Resumo '!$A$15:$E$29,4,0)</f>
        <v>#VALUE!</v>
      </c>
      <c r="E20" s="707"/>
      <c r="F20" s="707"/>
      <c r="G20" s="708"/>
      <c r="H20" s="709"/>
      <c r="I20" s="710"/>
      <c r="J20" s="711"/>
      <c r="K20" s="709"/>
      <c r="L20" s="709"/>
      <c r="M20" s="712"/>
      <c r="N20" s="713"/>
      <c r="O20" s="713"/>
      <c r="P20" s="713"/>
      <c r="Q20" s="713"/>
      <c r="R20" s="713"/>
      <c r="S20" s="714"/>
      <c r="T20" s="336"/>
      <c r="U20" s="168"/>
      <c r="V20" s="130"/>
      <c r="W20" s="130"/>
    </row>
    <row r="21" spans="1:23" ht="19.5" customHeight="1" x14ac:dyDescent="0.3">
      <c r="A21" s="454"/>
      <c r="B21" s="454"/>
      <c r="C21" s="454"/>
      <c r="D21" s="469"/>
      <c r="E21" s="333" t="e">
        <f>E20*$D$20</f>
        <v>#VALUE!</v>
      </c>
      <c r="F21" s="326" t="e">
        <f t="shared" ref="F21:S21" si="2">F20*$D$20</f>
        <v>#VALUE!</v>
      </c>
      <c r="G21" s="335" t="e">
        <f t="shared" si="2"/>
        <v>#VALUE!</v>
      </c>
      <c r="H21" s="334" t="e">
        <f t="shared" si="2"/>
        <v>#VALUE!</v>
      </c>
      <c r="I21" s="334" t="e">
        <f t="shared" si="2"/>
        <v>#VALUE!</v>
      </c>
      <c r="J21" s="335" t="e">
        <f t="shared" si="2"/>
        <v>#VALUE!</v>
      </c>
      <c r="K21" s="334" t="e">
        <f t="shared" si="2"/>
        <v>#VALUE!</v>
      </c>
      <c r="L21" s="334" t="e">
        <f t="shared" si="2"/>
        <v>#VALUE!</v>
      </c>
      <c r="M21" s="335" t="e">
        <f t="shared" si="2"/>
        <v>#VALUE!</v>
      </c>
      <c r="N21" s="335" t="e">
        <f t="shared" si="2"/>
        <v>#VALUE!</v>
      </c>
      <c r="O21" s="335" t="e">
        <f t="shared" si="2"/>
        <v>#VALUE!</v>
      </c>
      <c r="P21" s="335" t="e">
        <f t="shared" si="2"/>
        <v>#VALUE!</v>
      </c>
      <c r="Q21" s="335" t="e">
        <f t="shared" si="2"/>
        <v>#VALUE!</v>
      </c>
      <c r="R21" s="335" t="e">
        <f t="shared" si="2"/>
        <v>#VALUE!</v>
      </c>
      <c r="S21" s="335" t="e">
        <f t="shared" si="2"/>
        <v>#VALUE!</v>
      </c>
      <c r="T21" s="336"/>
      <c r="U21" s="170"/>
      <c r="V21" s="130"/>
      <c r="W21" s="130"/>
    </row>
    <row r="22" spans="1:23" ht="19.5" customHeight="1" x14ac:dyDescent="0.3">
      <c r="A22" s="451">
        <v>4</v>
      </c>
      <c r="B22" s="468" t="str">
        <f>VLOOKUP(A22,Orçamento!$A$15:$I$562,4,0)</f>
        <v>ALVENARIA E OUTROS ELEMENTOS DIVISÓRIOS</v>
      </c>
      <c r="C22" s="468" t="e">
        <f>VLOOKUP(A22,'Resumo '!$A$15:$E$29,5,0)</f>
        <v>#DIV/0!</v>
      </c>
      <c r="D22" s="477" t="e">
        <f>VLOOKUP(A22,'Resumo '!$A$15:$E$29,4,0)</f>
        <v>#VALUE!</v>
      </c>
      <c r="E22" s="715"/>
      <c r="F22" s="715"/>
      <c r="G22" s="707"/>
      <c r="H22" s="707"/>
      <c r="I22" s="707"/>
      <c r="J22" s="707"/>
      <c r="K22" s="707"/>
      <c r="L22" s="707"/>
      <c r="M22" s="707"/>
      <c r="N22" s="707"/>
      <c r="O22" s="707"/>
      <c r="P22" s="707"/>
      <c r="Q22" s="707"/>
      <c r="R22" s="707"/>
      <c r="S22" s="707"/>
      <c r="T22" s="336"/>
      <c r="U22" s="168"/>
      <c r="V22" s="130"/>
      <c r="W22" s="130"/>
    </row>
    <row r="23" spans="1:23" ht="19.5" customHeight="1" x14ac:dyDescent="0.3">
      <c r="A23" s="452"/>
      <c r="B23" s="469"/>
      <c r="C23" s="469"/>
      <c r="D23" s="469"/>
      <c r="E23" s="332" t="e">
        <f>E22*$D$22</f>
        <v>#VALUE!</v>
      </c>
      <c r="F23" s="325" t="e">
        <f t="shared" ref="F23:S23" si="3">F22*$D$22</f>
        <v>#VALUE!</v>
      </c>
      <c r="G23" s="330" t="e">
        <f t="shared" si="3"/>
        <v>#VALUE!</v>
      </c>
      <c r="H23" s="330" t="e">
        <f t="shared" si="3"/>
        <v>#VALUE!</v>
      </c>
      <c r="I23" s="330" t="e">
        <f t="shared" si="3"/>
        <v>#VALUE!</v>
      </c>
      <c r="J23" s="330" t="e">
        <f t="shared" si="3"/>
        <v>#VALUE!</v>
      </c>
      <c r="K23" s="330" t="e">
        <f t="shared" si="3"/>
        <v>#VALUE!</v>
      </c>
      <c r="L23" s="330" t="e">
        <f t="shared" si="3"/>
        <v>#VALUE!</v>
      </c>
      <c r="M23" s="330" t="e">
        <f t="shared" si="3"/>
        <v>#VALUE!</v>
      </c>
      <c r="N23" s="330" t="e">
        <f t="shared" si="3"/>
        <v>#VALUE!</v>
      </c>
      <c r="O23" s="330" t="e">
        <f t="shared" si="3"/>
        <v>#VALUE!</v>
      </c>
      <c r="P23" s="334" t="e">
        <f t="shared" si="3"/>
        <v>#VALUE!</v>
      </c>
      <c r="Q23" s="334" t="e">
        <f t="shared" si="3"/>
        <v>#VALUE!</v>
      </c>
      <c r="R23" s="334" t="e">
        <f t="shared" si="3"/>
        <v>#VALUE!</v>
      </c>
      <c r="S23" s="334" t="e">
        <f t="shared" si="3"/>
        <v>#VALUE!</v>
      </c>
      <c r="T23" s="336"/>
      <c r="U23" s="170"/>
      <c r="V23" s="130"/>
      <c r="W23" s="130"/>
    </row>
    <row r="24" spans="1:23" ht="19.5" customHeight="1" x14ac:dyDescent="0.3">
      <c r="A24" s="451">
        <v>5</v>
      </c>
      <c r="B24" s="468" t="str">
        <f>VLOOKUP(A24,Orçamento!$A$15:$I$562,4,0)</f>
        <v xml:space="preserve"> ELEMENTOS DE MADEIRA / COMPONENTES ESPECIAIS</v>
      </c>
      <c r="C24" s="468" t="e">
        <f>VLOOKUP(A24,'Resumo '!$A$15:$E$29,5,0)</f>
        <v>#DIV/0!</v>
      </c>
      <c r="D24" s="472" t="e">
        <f>VLOOKUP(A24,'Resumo '!$A$15:$E$29,4,0)</f>
        <v>#VALUE!</v>
      </c>
      <c r="E24" s="707"/>
      <c r="F24" s="707"/>
      <c r="G24" s="707"/>
      <c r="H24" s="707"/>
      <c r="I24" s="707"/>
      <c r="J24" s="708"/>
      <c r="K24" s="709"/>
      <c r="L24" s="709"/>
      <c r="M24" s="709"/>
      <c r="N24" s="707"/>
      <c r="O24" s="707"/>
      <c r="P24" s="707"/>
      <c r="Q24" s="707"/>
      <c r="R24" s="707"/>
      <c r="S24" s="709"/>
      <c r="T24" s="336"/>
      <c r="U24" s="168"/>
      <c r="V24" s="130"/>
      <c r="W24" s="130"/>
    </row>
    <row r="25" spans="1:23" ht="19.5" customHeight="1" x14ac:dyDescent="0.3">
      <c r="A25" s="452"/>
      <c r="B25" s="469"/>
      <c r="C25" s="469"/>
      <c r="D25" s="473"/>
      <c r="E25" s="334" t="e">
        <f>E24*$D$24</f>
        <v>#VALUE!</v>
      </c>
      <c r="F25" s="331" t="e">
        <f t="shared" ref="F25" si="4">F24*$D$24</f>
        <v>#VALUE!</v>
      </c>
      <c r="G25" s="329" t="e">
        <f>I24*$D$24</f>
        <v>#VALUE!</v>
      </c>
      <c r="H25" s="335" t="e">
        <f>J24*$D$24</f>
        <v>#VALUE!</v>
      </c>
      <c r="I25" s="334" t="e">
        <f>K24*$D$24</f>
        <v>#VALUE!</v>
      </c>
      <c r="J25" s="334" t="e">
        <f>L24*$D$24</f>
        <v>#VALUE!</v>
      </c>
      <c r="K25" s="334" t="e">
        <f>M24*$D$24</f>
        <v>#VALUE!</v>
      </c>
      <c r="L25" s="330" t="e">
        <f>G24*$D$24</f>
        <v>#VALUE!</v>
      </c>
      <c r="M25" s="330" t="e">
        <f>H24*$D$24</f>
        <v>#VALUE!</v>
      </c>
      <c r="N25" s="330" t="e">
        <f t="shared" ref="N25:S25" si="5">N24*$D$24</f>
        <v>#VALUE!</v>
      </c>
      <c r="O25" s="330" t="e">
        <f t="shared" si="5"/>
        <v>#VALUE!</v>
      </c>
      <c r="P25" s="335" t="e">
        <f t="shared" si="5"/>
        <v>#VALUE!</v>
      </c>
      <c r="Q25" s="335" t="e">
        <f t="shared" si="5"/>
        <v>#VALUE!</v>
      </c>
      <c r="R25" s="335" t="e">
        <f t="shared" si="5"/>
        <v>#VALUE!</v>
      </c>
      <c r="S25" s="334" t="e">
        <f t="shared" si="5"/>
        <v>#VALUE!</v>
      </c>
      <c r="T25" s="336"/>
      <c r="U25" s="170"/>
      <c r="V25" s="130"/>
      <c r="W25" s="130"/>
    </row>
    <row r="26" spans="1:23" ht="19.5" customHeight="1" x14ac:dyDescent="0.3">
      <c r="A26" s="451">
        <v>6</v>
      </c>
      <c r="B26" s="468" t="str">
        <f>VLOOKUP(A26,Orçamento!$A$15:$I$562,4,0)</f>
        <v>ELEMENTOS METÁLICOS / COMPONENTES ESPECIAIS</v>
      </c>
      <c r="C26" s="468" t="e">
        <f>VLOOKUP(A26,'Resumo '!$A$15:$E$29,5,0)</f>
        <v>#DIV/0!</v>
      </c>
      <c r="D26" s="472" t="e">
        <f>VLOOKUP(A26,'Resumo '!$A$15:$E$29,4,0)</f>
        <v>#VALUE!</v>
      </c>
      <c r="E26" s="707"/>
      <c r="F26" s="712"/>
      <c r="G26" s="708"/>
      <c r="H26" s="713"/>
      <c r="I26" s="713"/>
      <c r="J26" s="713"/>
      <c r="K26" s="713"/>
      <c r="L26" s="714"/>
      <c r="M26" s="709"/>
      <c r="N26" s="712"/>
      <c r="O26" s="712"/>
      <c r="P26" s="708"/>
      <c r="Q26" s="709"/>
      <c r="R26" s="709"/>
      <c r="S26" s="716"/>
      <c r="T26" s="336"/>
      <c r="U26" s="168"/>
      <c r="V26" s="130"/>
      <c r="W26" s="130"/>
    </row>
    <row r="27" spans="1:23" ht="19.5" customHeight="1" x14ac:dyDescent="0.3">
      <c r="A27" s="452"/>
      <c r="B27" s="469"/>
      <c r="C27" s="469"/>
      <c r="D27" s="473"/>
      <c r="E27" s="326" t="e">
        <f>E26*$D$26</f>
        <v>#VALUE!</v>
      </c>
      <c r="F27" s="334" t="e">
        <f t="shared" ref="F27:S27" si="6">F26*$D$26</f>
        <v>#VALUE!</v>
      </c>
      <c r="G27" s="334" t="e">
        <f t="shared" si="6"/>
        <v>#VALUE!</v>
      </c>
      <c r="H27" s="335" t="e">
        <f t="shared" si="6"/>
        <v>#VALUE!</v>
      </c>
      <c r="I27" s="335" t="e">
        <f t="shared" si="6"/>
        <v>#VALUE!</v>
      </c>
      <c r="J27" s="335" t="e">
        <f t="shared" si="6"/>
        <v>#VALUE!</v>
      </c>
      <c r="K27" s="335" t="e">
        <f t="shared" si="6"/>
        <v>#VALUE!</v>
      </c>
      <c r="L27" s="335" t="e">
        <f t="shared" si="6"/>
        <v>#VALUE!</v>
      </c>
      <c r="M27" s="334" t="e">
        <f t="shared" si="6"/>
        <v>#VALUE!</v>
      </c>
      <c r="N27" s="335" t="e">
        <f t="shared" si="6"/>
        <v>#VALUE!</v>
      </c>
      <c r="O27" s="335" t="e">
        <f t="shared" si="6"/>
        <v>#VALUE!</v>
      </c>
      <c r="P27" s="335" t="e">
        <f t="shared" si="6"/>
        <v>#VALUE!</v>
      </c>
      <c r="Q27" s="334" t="e">
        <f t="shared" si="6"/>
        <v>#VALUE!</v>
      </c>
      <c r="R27" s="334" t="e">
        <f t="shared" si="6"/>
        <v>#VALUE!</v>
      </c>
      <c r="S27" s="334" t="e">
        <f t="shared" si="6"/>
        <v>#VALUE!</v>
      </c>
      <c r="T27" s="336"/>
      <c r="U27" s="170"/>
      <c r="V27" s="130"/>
      <c r="W27" s="130"/>
    </row>
    <row r="28" spans="1:23" ht="19.5" customHeight="1" x14ac:dyDescent="0.3">
      <c r="A28" s="451">
        <v>7</v>
      </c>
      <c r="B28" s="468" t="str">
        <f>VLOOKUP(A28,Orçamento!$A$15:$I$562,4,0)</f>
        <v>COBERTURA</v>
      </c>
      <c r="C28" s="468" t="e">
        <f>VLOOKUP(A28,'Resumo '!$A$15:$E$29,5,0)</f>
        <v>#DIV/0!</v>
      </c>
      <c r="D28" s="472" t="e">
        <f>VLOOKUP(A28,'Resumo '!$A$15:$E$29,4,0)</f>
        <v>#VALUE!</v>
      </c>
      <c r="E28" s="71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336"/>
      <c r="U28" s="168"/>
      <c r="V28" s="130"/>
      <c r="W28" s="130"/>
    </row>
    <row r="29" spans="1:23" ht="19.5" customHeight="1" x14ac:dyDescent="0.3">
      <c r="A29" s="452"/>
      <c r="B29" s="469"/>
      <c r="C29" s="469"/>
      <c r="D29" s="473"/>
      <c r="E29" s="330" t="e">
        <f>E28*$D$28</f>
        <v>#VALUE!</v>
      </c>
      <c r="F29" s="327" t="e">
        <f t="shared" ref="F29:S29" si="7">F28*$D$28</f>
        <v>#VALUE!</v>
      </c>
      <c r="G29" s="330" t="e">
        <f t="shared" si="7"/>
        <v>#VALUE!</v>
      </c>
      <c r="H29" s="330" t="e">
        <f t="shared" si="7"/>
        <v>#VALUE!</v>
      </c>
      <c r="I29" s="330" t="e">
        <f t="shared" si="7"/>
        <v>#VALUE!</v>
      </c>
      <c r="J29" s="330" t="e">
        <f t="shared" si="7"/>
        <v>#VALUE!</v>
      </c>
      <c r="K29" s="330" t="e">
        <f t="shared" si="7"/>
        <v>#VALUE!</v>
      </c>
      <c r="L29" s="334" t="e">
        <f t="shared" si="7"/>
        <v>#VALUE!</v>
      </c>
      <c r="M29" s="334" t="e">
        <f t="shared" si="7"/>
        <v>#VALUE!</v>
      </c>
      <c r="N29" s="334" t="e">
        <f t="shared" si="7"/>
        <v>#VALUE!</v>
      </c>
      <c r="O29" s="334" t="e">
        <f t="shared" si="7"/>
        <v>#VALUE!</v>
      </c>
      <c r="P29" s="334" t="e">
        <f t="shared" si="7"/>
        <v>#VALUE!</v>
      </c>
      <c r="Q29" s="334" t="e">
        <f t="shared" si="7"/>
        <v>#VALUE!</v>
      </c>
      <c r="R29" s="334" t="e">
        <f t="shared" si="7"/>
        <v>#VALUE!</v>
      </c>
      <c r="S29" s="334" t="e">
        <f t="shared" si="7"/>
        <v>#VALUE!</v>
      </c>
      <c r="T29" s="336"/>
      <c r="U29" s="170"/>
      <c r="V29" s="130"/>
      <c r="W29" s="130"/>
    </row>
    <row r="30" spans="1:23" ht="19.5" customHeight="1" x14ac:dyDescent="0.3">
      <c r="A30" s="451">
        <v>8</v>
      </c>
      <c r="B30" s="468" t="str">
        <f>VLOOKUP(A30,Orçamento!$A$15:$I$562,4,0)</f>
        <v>INSTALAÇÃO HIDRÁULICA</v>
      </c>
      <c r="C30" s="468" t="e">
        <f>VLOOKUP(A30,'Resumo '!$A$15:$E$29,5,0)</f>
        <v>#DIV/0!</v>
      </c>
      <c r="D30" s="472" t="e">
        <f>VLOOKUP(A30,'Resumo '!$A$15:$E$29,4,0)</f>
        <v>#VALUE!</v>
      </c>
      <c r="E30" s="707"/>
      <c r="F30" s="707"/>
      <c r="G30" s="707"/>
      <c r="H30" s="707"/>
      <c r="I30" s="707"/>
      <c r="J30" s="707"/>
      <c r="K30" s="707"/>
      <c r="L30" s="707"/>
      <c r="M30" s="707"/>
      <c r="N30" s="707"/>
      <c r="O30" s="707"/>
      <c r="P30" s="707"/>
      <c r="Q30" s="707"/>
      <c r="R30" s="707"/>
      <c r="S30" s="707"/>
      <c r="T30" s="336"/>
      <c r="U30" s="168"/>
      <c r="V30" s="130"/>
      <c r="W30" s="130"/>
    </row>
    <row r="31" spans="1:23" ht="19.5" customHeight="1" x14ac:dyDescent="0.3">
      <c r="A31" s="452"/>
      <c r="B31" s="469"/>
      <c r="C31" s="469"/>
      <c r="D31" s="473"/>
      <c r="E31" s="326" t="e">
        <f>E30*$D$30</f>
        <v>#VALUE!</v>
      </c>
      <c r="F31" s="327" t="e">
        <f t="shared" ref="F31:S31" si="8">F30*$D$30</f>
        <v>#VALUE!</v>
      </c>
      <c r="G31" s="334" t="e">
        <f t="shared" si="8"/>
        <v>#VALUE!</v>
      </c>
      <c r="H31" s="334" t="e">
        <f t="shared" si="8"/>
        <v>#VALUE!</v>
      </c>
      <c r="I31" s="334" t="e">
        <f t="shared" si="8"/>
        <v>#VALUE!</v>
      </c>
      <c r="J31" s="334" t="e">
        <f t="shared" si="8"/>
        <v>#VALUE!</v>
      </c>
      <c r="K31" s="334" t="e">
        <f t="shared" si="8"/>
        <v>#VALUE!</v>
      </c>
      <c r="L31" s="334" t="e">
        <f t="shared" si="8"/>
        <v>#VALUE!</v>
      </c>
      <c r="M31" s="334" t="e">
        <f t="shared" si="8"/>
        <v>#VALUE!</v>
      </c>
      <c r="N31" s="334" t="e">
        <f t="shared" si="8"/>
        <v>#VALUE!</v>
      </c>
      <c r="O31" s="334" t="e">
        <f t="shared" si="8"/>
        <v>#VALUE!</v>
      </c>
      <c r="P31" s="334" t="e">
        <f t="shared" si="8"/>
        <v>#VALUE!</v>
      </c>
      <c r="Q31" s="334" t="e">
        <f t="shared" si="8"/>
        <v>#VALUE!</v>
      </c>
      <c r="R31" s="334" t="e">
        <f t="shared" si="8"/>
        <v>#VALUE!</v>
      </c>
      <c r="S31" s="334" t="e">
        <f t="shared" si="8"/>
        <v>#VALUE!</v>
      </c>
      <c r="T31" s="336"/>
      <c r="U31" s="170"/>
      <c r="V31" s="130"/>
      <c r="W31" s="130"/>
    </row>
    <row r="32" spans="1:23" ht="19.5" customHeight="1" x14ac:dyDescent="0.3">
      <c r="A32" s="474">
        <v>9</v>
      </c>
      <c r="B32" s="468" t="str">
        <f>VLOOKUP(A32,Orçamento!$A$15:$I$562,4,0)</f>
        <v>INSTALAÇÃO ELÉTRICA</v>
      </c>
      <c r="C32" s="468" t="e">
        <f>VLOOKUP(A32,'Resumo '!$A$15:$E$29,5,0)</f>
        <v>#DIV/0!</v>
      </c>
      <c r="D32" s="472" t="e">
        <f>VLOOKUP(A32,'Resumo '!$A$15:$E$29,4,0)</f>
        <v>#VALUE!</v>
      </c>
      <c r="E32" s="717"/>
      <c r="F32" s="707"/>
      <c r="G32" s="707"/>
      <c r="H32" s="707"/>
      <c r="I32" s="707"/>
      <c r="J32" s="707"/>
      <c r="K32" s="707"/>
      <c r="L32" s="707"/>
      <c r="M32" s="707"/>
      <c r="N32" s="707"/>
      <c r="O32" s="707"/>
      <c r="P32" s="707"/>
      <c r="Q32" s="707"/>
      <c r="R32" s="707"/>
      <c r="S32" s="707"/>
      <c r="T32" s="336"/>
      <c r="U32" s="168"/>
      <c r="V32" s="130"/>
      <c r="W32" s="130"/>
    </row>
    <row r="33" spans="1:23" ht="19.5" customHeight="1" x14ac:dyDescent="0.3">
      <c r="A33" s="469"/>
      <c r="B33" s="469"/>
      <c r="C33" s="469"/>
      <c r="D33" s="473"/>
      <c r="E33" s="325" t="e">
        <f>E32*$D$32</f>
        <v>#VALUE!</v>
      </c>
      <c r="F33" s="325" t="e">
        <f t="shared" ref="F33:S33" si="9">F32*$D$32</f>
        <v>#VALUE!</v>
      </c>
      <c r="G33" s="334" t="e">
        <f t="shared" si="9"/>
        <v>#VALUE!</v>
      </c>
      <c r="H33" s="334" t="e">
        <f t="shared" si="9"/>
        <v>#VALUE!</v>
      </c>
      <c r="I33" s="334" t="e">
        <f t="shared" si="9"/>
        <v>#VALUE!</v>
      </c>
      <c r="J33" s="334" t="e">
        <f t="shared" si="9"/>
        <v>#VALUE!</v>
      </c>
      <c r="K33" s="334" t="e">
        <f t="shared" si="9"/>
        <v>#VALUE!</v>
      </c>
      <c r="L33" s="334" t="e">
        <f t="shared" si="9"/>
        <v>#VALUE!</v>
      </c>
      <c r="M33" s="334" t="e">
        <f t="shared" si="9"/>
        <v>#VALUE!</v>
      </c>
      <c r="N33" s="334" t="e">
        <f t="shared" si="9"/>
        <v>#VALUE!</v>
      </c>
      <c r="O33" s="334" t="e">
        <f t="shared" si="9"/>
        <v>#VALUE!</v>
      </c>
      <c r="P33" s="334" t="e">
        <f t="shared" si="9"/>
        <v>#VALUE!</v>
      </c>
      <c r="Q33" s="334" t="e">
        <f t="shared" si="9"/>
        <v>#VALUE!</v>
      </c>
      <c r="R33" s="334" t="e">
        <f t="shared" si="9"/>
        <v>#VALUE!</v>
      </c>
      <c r="S33" s="334" t="e">
        <f t="shared" si="9"/>
        <v>#VALUE!</v>
      </c>
      <c r="T33" s="336"/>
      <c r="U33" s="170"/>
      <c r="V33" s="130"/>
      <c r="W33" s="130"/>
    </row>
    <row r="34" spans="1:23" ht="19.5" customHeight="1" x14ac:dyDescent="0.3">
      <c r="A34" s="453">
        <v>10</v>
      </c>
      <c r="B34" s="499" t="str">
        <f>VLOOKUP(A34,Orçamento!$A$15:$I$562,4,0)</f>
        <v>FORRO</v>
      </c>
      <c r="C34" s="470" t="e">
        <f>VLOOKUP(A34,'Resumo '!$A$15:$E$29,5,0)</f>
        <v>#DIV/0!</v>
      </c>
      <c r="D34" s="475" t="e">
        <f>VLOOKUP(A34,'Resumo '!$A$15:$E$29,4,0)</f>
        <v>#VALUE!</v>
      </c>
      <c r="E34" s="707"/>
      <c r="F34" s="707"/>
      <c r="G34" s="707"/>
      <c r="H34" s="707"/>
      <c r="I34" s="707"/>
      <c r="J34" s="707"/>
      <c r="K34" s="707"/>
      <c r="L34" s="707"/>
      <c r="M34" s="707"/>
      <c r="N34" s="707"/>
      <c r="O34" s="707"/>
      <c r="P34" s="707"/>
      <c r="Q34" s="707"/>
      <c r="R34" s="707"/>
      <c r="S34" s="707"/>
      <c r="T34" s="336"/>
      <c r="U34" s="170"/>
      <c r="V34" s="130"/>
      <c r="W34" s="130"/>
    </row>
    <row r="35" spans="1:23" ht="19.5" customHeight="1" x14ac:dyDescent="0.3">
      <c r="A35" s="454"/>
      <c r="B35" s="500"/>
      <c r="C35" s="454"/>
      <c r="D35" s="476"/>
      <c r="E35" s="325" t="e">
        <f>E34*$D$34</f>
        <v>#VALUE!</v>
      </c>
      <c r="F35" s="325" t="e">
        <f t="shared" ref="F35:S35" si="10">F34*$D$34</f>
        <v>#VALUE!</v>
      </c>
      <c r="G35" s="325" t="e">
        <f t="shared" si="10"/>
        <v>#VALUE!</v>
      </c>
      <c r="H35" s="325" t="e">
        <f t="shared" si="10"/>
        <v>#VALUE!</v>
      </c>
      <c r="I35" s="325" t="e">
        <f t="shared" si="10"/>
        <v>#VALUE!</v>
      </c>
      <c r="J35" s="325" t="e">
        <f t="shared" si="10"/>
        <v>#VALUE!</v>
      </c>
      <c r="K35" s="325" t="e">
        <f t="shared" si="10"/>
        <v>#VALUE!</v>
      </c>
      <c r="L35" s="325" t="e">
        <f t="shared" si="10"/>
        <v>#VALUE!</v>
      </c>
      <c r="M35" s="325" t="e">
        <f t="shared" si="10"/>
        <v>#VALUE!</v>
      </c>
      <c r="N35" s="325" t="e">
        <f t="shared" si="10"/>
        <v>#VALUE!</v>
      </c>
      <c r="O35" s="325" t="e">
        <f t="shared" si="10"/>
        <v>#VALUE!</v>
      </c>
      <c r="P35" s="325" t="e">
        <f t="shared" si="10"/>
        <v>#VALUE!</v>
      </c>
      <c r="Q35" s="325" t="e">
        <f t="shared" si="10"/>
        <v>#VALUE!</v>
      </c>
      <c r="R35" s="325" t="e">
        <f t="shared" si="10"/>
        <v>#VALUE!</v>
      </c>
      <c r="S35" s="325" t="e">
        <f t="shared" si="10"/>
        <v>#VALUE!</v>
      </c>
      <c r="T35" s="336"/>
      <c r="U35" s="170"/>
      <c r="V35" s="130"/>
      <c r="W35" s="130"/>
    </row>
    <row r="36" spans="1:23" ht="19.5" customHeight="1" x14ac:dyDescent="0.3">
      <c r="A36" s="451">
        <v>11</v>
      </c>
      <c r="B36" s="468" t="str">
        <f>VLOOKUP(A36,Orçamento!$A$15:$I$562,4,0)</f>
        <v>REVESTIMENTO</v>
      </c>
      <c r="C36" s="468" t="e">
        <f>VLOOKUP(A36,'Resumo '!$A$15:$E$29,5,0)</f>
        <v>#DIV/0!</v>
      </c>
      <c r="D36" s="472" t="e">
        <f>VLOOKUP(A36,'Resumo '!$A$15:$E$29,4,0)</f>
        <v>#VALUE!</v>
      </c>
      <c r="E36" s="707"/>
      <c r="F36" s="707"/>
      <c r="G36" s="707"/>
      <c r="H36" s="707"/>
      <c r="I36" s="707"/>
      <c r="J36" s="707"/>
      <c r="K36" s="707"/>
      <c r="L36" s="707"/>
      <c r="M36" s="707"/>
      <c r="N36" s="707"/>
      <c r="O36" s="707"/>
      <c r="P36" s="707"/>
      <c r="Q36" s="707"/>
      <c r="R36" s="707"/>
      <c r="S36" s="707"/>
      <c r="T36" s="336"/>
      <c r="U36" s="170"/>
      <c r="V36" s="130"/>
      <c r="W36" s="130"/>
    </row>
    <row r="37" spans="1:23" ht="19.5" customHeight="1" x14ac:dyDescent="0.3">
      <c r="A37" s="452"/>
      <c r="B37" s="469"/>
      <c r="C37" s="469"/>
      <c r="D37" s="473"/>
      <c r="E37" s="326" t="e">
        <f>E36*$D$36</f>
        <v>#VALUE!</v>
      </c>
      <c r="F37" s="326" t="e">
        <f t="shared" ref="F37:S37" si="11">F36*$D$36</f>
        <v>#VALUE!</v>
      </c>
      <c r="G37" s="334" t="e">
        <f t="shared" si="11"/>
        <v>#VALUE!</v>
      </c>
      <c r="H37" s="334" t="e">
        <f t="shared" si="11"/>
        <v>#VALUE!</v>
      </c>
      <c r="I37" s="326" t="e">
        <f t="shared" si="11"/>
        <v>#VALUE!</v>
      </c>
      <c r="J37" s="334" t="e">
        <f t="shared" si="11"/>
        <v>#VALUE!</v>
      </c>
      <c r="K37" s="326" t="e">
        <f t="shared" si="11"/>
        <v>#VALUE!</v>
      </c>
      <c r="L37" s="326" t="e">
        <f t="shared" si="11"/>
        <v>#VALUE!</v>
      </c>
      <c r="M37" s="326" t="e">
        <f t="shared" si="11"/>
        <v>#VALUE!</v>
      </c>
      <c r="N37" s="326" t="e">
        <f t="shared" si="11"/>
        <v>#VALUE!</v>
      </c>
      <c r="O37" s="326" t="e">
        <f t="shared" si="11"/>
        <v>#VALUE!</v>
      </c>
      <c r="P37" s="326" t="e">
        <f t="shared" si="11"/>
        <v>#VALUE!</v>
      </c>
      <c r="Q37" s="334" t="e">
        <f t="shared" si="11"/>
        <v>#VALUE!</v>
      </c>
      <c r="R37" s="326" t="e">
        <f t="shared" si="11"/>
        <v>#VALUE!</v>
      </c>
      <c r="S37" s="334" t="e">
        <f t="shared" si="11"/>
        <v>#VALUE!</v>
      </c>
      <c r="T37" s="336"/>
      <c r="U37" s="170"/>
      <c r="V37" s="130"/>
      <c r="W37" s="130"/>
    </row>
    <row r="38" spans="1:23" ht="19.5" customHeight="1" x14ac:dyDescent="0.3">
      <c r="A38" s="453">
        <v>12</v>
      </c>
      <c r="B38" s="470" t="str">
        <f>VLOOKUP(A38,Orçamento!$A$15:$I$562,4,0)</f>
        <v>PISOS / SOLEIRAS / RODAPÉS / PEITORIS / ESCADAS</v>
      </c>
      <c r="C38" s="470" t="e">
        <f>VLOOKUP(A38,'Resumo '!$A$15:$E$29,5,0)</f>
        <v>#DIV/0!</v>
      </c>
      <c r="D38" s="475" t="e">
        <f>VLOOKUP(A38,'Resumo '!$A$15:$E$29,4,0)</f>
        <v>#VALUE!</v>
      </c>
      <c r="E38" s="717"/>
      <c r="F38" s="715"/>
      <c r="G38" s="707"/>
      <c r="H38" s="707"/>
      <c r="I38" s="708"/>
      <c r="J38" s="707"/>
      <c r="K38" s="717"/>
      <c r="L38" s="715"/>
      <c r="M38" s="714"/>
      <c r="N38" s="714"/>
      <c r="O38" s="715"/>
      <c r="P38" s="715"/>
      <c r="Q38" s="707"/>
      <c r="R38" s="717"/>
      <c r="S38" s="707"/>
      <c r="T38" s="336"/>
      <c r="U38" s="170"/>
      <c r="V38" s="130"/>
      <c r="W38" s="130"/>
    </row>
    <row r="39" spans="1:23" ht="19.5" customHeight="1" x14ac:dyDescent="0.3">
      <c r="A39" s="454"/>
      <c r="B39" s="454"/>
      <c r="C39" s="454"/>
      <c r="D39" s="476"/>
      <c r="E39" s="326" t="e">
        <f>E38*$D$38</f>
        <v>#VALUE!</v>
      </c>
      <c r="F39" s="326" t="e">
        <f t="shared" ref="F39:S39" si="12">F38*$D$38</f>
        <v>#VALUE!</v>
      </c>
      <c r="G39" s="326" t="e">
        <f t="shared" si="12"/>
        <v>#VALUE!</v>
      </c>
      <c r="H39" s="334" t="e">
        <f t="shared" si="12"/>
        <v>#VALUE!</v>
      </c>
      <c r="I39" s="334" t="e">
        <f t="shared" si="12"/>
        <v>#VALUE!</v>
      </c>
      <c r="J39" s="326" t="e">
        <f t="shared" si="12"/>
        <v>#VALUE!</v>
      </c>
      <c r="K39" s="326" t="e">
        <f t="shared" si="12"/>
        <v>#VALUE!</v>
      </c>
      <c r="L39" s="326" t="e">
        <f t="shared" si="12"/>
        <v>#VALUE!</v>
      </c>
      <c r="M39" s="334" t="e">
        <f t="shared" si="12"/>
        <v>#VALUE!</v>
      </c>
      <c r="N39" s="327" t="e">
        <f t="shared" si="12"/>
        <v>#VALUE!</v>
      </c>
      <c r="O39" s="326" t="e">
        <f t="shared" si="12"/>
        <v>#VALUE!</v>
      </c>
      <c r="P39" s="326" t="e">
        <f t="shared" si="12"/>
        <v>#VALUE!</v>
      </c>
      <c r="Q39" s="334" t="e">
        <f t="shared" si="12"/>
        <v>#VALUE!</v>
      </c>
      <c r="R39" s="326" t="e">
        <f t="shared" si="12"/>
        <v>#VALUE!</v>
      </c>
      <c r="S39" s="326" t="e">
        <f t="shared" si="12"/>
        <v>#VALUE!</v>
      </c>
      <c r="T39" s="336"/>
      <c r="U39" s="170"/>
      <c r="V39" s="130"/>
      <c r="W39" s="130"/>
    </row>
    <row r="40" spans="1:23" ht="19.5" customHeight="1" x14ac:dyDescent="0.3">
      <c r="A40" s="451">
        <v>13</v>
      </c>
      <c r="B40" s="468" t="str">
        <f>VLOOKUP(A40,Orçamento!$A$15:$I$562,4,0)</f>
        <v>PINTURAS</v>
      </c>
      <c r="C40" s="468" t="e">
        <f>VLOOKUP(A40,'Resumo '!$A$15:$E$29,5,0)</f>
        <v>#DIV/0!</v>
      </c>
      <c r="D40" s="472" t="e">
        <f>VLOOKUP(A40,'Resumo '!$A$15:$E$29,4,0)</f>
        <v>#VALUE!</v>
      </c>
      <c r="E40" s="717"/>
      <c r="F40" s="718"/>
      <c r="G40" s="717"/>
      <c r="H40" s="707"/>
      <c r="I40" s="707"/>
      <c r="J40" s="717"/>
      <c r="K40" s="715"/>
      <c r="L40" s="715"/>
      <c r="M40" s="707"/>
      <c r="N40" s="707"/>
      <c r="O40" s="719"/>
      <c r="P40" s="717"/>
      <c r="Q40" s="707"/>
      <c r="R40" s="719"/>
      <c r="S40" s="719"/>
      <c r="T40" s="336"/>
      <c r="U40" s="170"/>
      <c r="V40" s="130"/>
      <c r="W40" s="130"/>
    </row>
    <row r="41" spans="1:23" ht="19.5" customHeight="1" x14ac:dyDescent="0.3">
      <c r="A41" s="452"/>
      <c r="B41" s="469"/>
      <c r="C41" s="469"/>
      <c r="D41" s="473"/>
      <c r="E41" s="325" t="e">
        <f>E40*$D$40</f>
        <v>#VALUE!</v>
      </c>
      <c r="F41" s="325" t="e">
        <f t="shared" ref="F41:S41" si="13">F40*$D$40</f>
        <v>#VALUE!</v>
      </c>
      <c r="G41" s="325" t="e">
        <f t="shared" si="13"/>
        <v>#VALUE!</v>
      </c>
      <c r="H41" s="325" t="e">
        <f t="shared" si="13"/>
        <v>#VALUE!</v>
      </c>
      <c r="I41" s="325" t="e">
        <f t="shared" si="13"/>
        <v>#VALUE!</v>
      </c>
      <c r="J41" s="325" t="e">
        <f t="shared" si="13"/>
        <v>#VALUE!</v>
      </c>
      <c r="K41" s="325" t="e">
        <f t="shared" si="13"/>
        <v>#VALUE!</v>
      </c>
      <c r="L41" s="325" t="e">
        <f t="shared" si="13"/>
        <v>#VALUE!</v>
      </c>
      <c r="M41" s="325" t="e">
        <f t="shared" si="13"/>
        <v>#VALUE!</v>
      </c>
      <c r="N41" s="325" t="e">
        <f t="shared" si="13"/>
        <v>#VALUE!</v>
      </c>
      <c r="O41" s="325" t="e">
        <f t="shared" si="13"/>
        <v>#VALUE!</v>
      </c>
      <c r="P41" s="325" t="e">
        <f t="shared" si="13"/>
        <v>#VALUE!</v>
      </c>
      <c r="Q41" s="325" t="e">
        <f t="shared" si="13"/>
        <v>#VALUE!</v>
      </c>
      <c r="R41" s="325" t="e">
        <f t="shared" si="13"/>
        <v>#VALUE!</v>
      </c>
      <c r="S41" s="325" t="e">
        <f t="shared" si="13"/>
        <v>#VALUE!</v>
      </c>
      <c r="T41" s="336"/>
      <c r="U41" s="170"/>
      <c r="V41" s="130"/>
      <c r="W41" s="130"/>
    </row>
    <row r="42" spans="1:23" ht="19.5" customHeight="1" x14ac:dyDescent="0.3">
      <c r="A42" s="453">
        <v>14</v>
      </c>
      <c r="B42" s="470" t="str">
        <f>VLOOKUP(A42,Orçamento!$A$15:$I$562,4,0)</f>
        <v>ELEVADOR</v>
      </c>
      <c r="C42" s="470" t="e">
        <f>VLOOKUP(A42,'Resumo '!$A$15:$E$29,5,0)</f>
        <v>#DIV/0!</v>
      </c>
      <c r="D42" s="475" t="e">
        <f>VLOOKUP(A42,'Resumo '!$A$15:$E$29,4,0)</f>
        <v>#VALUE!</v>
      </c>
      <c r="E42" s="707"/>
      <c r="F42" s="707"/>
      <c r="G42" s="707"/>
      <c r="H42" s="707"/>
      <c r="I42" s="707"/>
      <c r="J42" s="707"/>
      <c r="K42" s="707"/>
      <c r="L42" s="707"/>
      <c r="M42" s="707"/>
      <c r="N42" s="707"/>
      <c r="O42" s="707"/>
      <c r="P42" s="708"/>
      <c r="Q42" s="707"/>
      <c r="R42" s="707"/>
      <c r="S42" s="707"/>
      <c r="T42" s="336"/>
      <c r="U42" s="170"/>
      <c r="V42" s="130"/>
      <c r="W42" s="130"/>
    </row>
    <row r="43" spans="1:23" ht="19.5" customHeight="1" x14ac:dyDescent="0.3">
      <c r="A43" s="454"/>
      <c r="B43" s="454"/>
      <c r="C43" s="454"/>
      <c r="D43" s="476"/>
      <c r="E43" s="330" t="e">
        <f>E42*$D$42</f>
        <v>#VALUE!</v>
      </c>
      <c r="F43" s="330" t="e">
        <f t="shared" ref="F43:S43" si="14">F42*$D$42</f>
        <v>#VALUE!</v>
      </c>
      <c r="G43" s="330" t="e">
        <f t="shared" si="14"/>
        <v>#VALUE!</v>
      </c>
      <c r="H43" s="330" t="e">
        <f t="shared" si="14"/>
        <v>#VALUE!</v>
      </c>
      <c r="I43" s="330" t="e">
        <f t="shared" si="14"/>
        <v>#VALUE!</v>
      </c>
      <c r="J43" s="330" t="e">
        <f t="shared" si="14"/>
        <v>#VALUE!</v>
      </c>
      <c r="K43" s="330" t="e">
        <f t="shared" si="14"/>
        <v>#VALUE!</v>
      </c>
      <c r="L43" s="330" t="e">
        <f t="shared" si="14"/>
        <v>#VALUE!</v>
      </c>
      <c r="M43" s="330" t="e">
        <f t="shared" si="14"/>
        <v>#VALUE!</v>
      </c>
      <c r="N43" s="330" t="e">
        <f t="shared" si="14"/>
        <v>#VALUE!</v>
      </c>
      <c r="O43" s="330" t="e">
        <f t="shared" si="14"/>
        <v>#VALUE!</v>
      </c>
      <c r="P43" s="330" t="e">
        <f t="shared" si="14"/>
        <v>#VALUE!</v>
      </c>
      <c r="Q43" s="330" t="e">
        <f t="shared" si="14"/>
        <v>#VALUE!</v>
      </c>
      <c r="R43" s="330" t="e">
        <f t="shared" si="14"/>
        <v>#VALUE!</v>
      </c>
      <c r="S43" s="330" t="e">
        <f t="shared" si="14"/>
        <v>#VALUE!</v>
      </c>
      <c r="T43" s="336"/>
      <c r="U43" s="170"/>
      <c r="V43" s="130"/>
      <c r="W43" s="130"/>
    </row>
    <row r="44" spans="1:23" ht="19.5" customHeight="1" x14ac:dyDescent="0.3">
      <c r="A44" s="451">
        <v>15</v>
      </c>
      <c r="B44" s="468" t="str">
        <f>VLOOKUP(A44,Orçamento!$A$15:$I$562,4,0)</f>
        <v>SERVIÇOS COMPLEMENTARES</v>
      </c>
      <c r="C44" s="468" t="e">
        <f>VLOOKUP(A44,'Resumo '!$A$15:$E$29,5,0)</f>
        <v>#DIV/0!</v>
      </c>
      <c r="D44" s="472" t="e">
        <f>VLOOKUP(A44,'Resumo '!$A$15:$E$29,4,0)</f>
        <v>#VALUE!</v>
      </c>
      <c r="E44" s="707"/>
      <c r="F44" s="707"/>
      <c r="G44" s="707"/>
      <c r="H44" s="707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336"/>
      <c r="U44" s="170"/>
      <c r="V44" s="130"/>
      <c r="W44" s="130"/>
    </row>
    <row r="45" spans="1:23" ht="19.5" customHeight="1" thickBot="1" x14ac:dyDescent="0.35">
      <c r="A45" s="452"/>
      <c r="B45" s="469"/>
      <c r="C45" s="469"/>
      <c r="D45" s="473"/>
      <c r="E45" s="326" t="e">
        <f>E44*$D$44</f>
        <v>#VALUE!</v>
      </c>
      <c r="F45" s="334" t="e">
        <f t="shared" ref="F45:S45" si="15">F44*$D$44</f>
        <v>#VALUE!</v>
      </c>
      <c r="G45" s="334" t="e">
        <f t="shared" si="15"/>
        <v>#VALUE!</v>
      </c>
      <c r="H45" s="334" t="e">
        <f t="shared" si="15"/>
        <v>#VALUE!</v>
      </c>
      <c r="I45" s="334" t="e">
        <f t="shared" si="15"/>
        <v>#VALUE!</v>
      </c>
      <c r="J45" s="334" t="e">
        <f t="shared" si="15"/>
        <v>#VALUE!</v>
      </c>
      <c r="K45" s="334" t="e">
        <f t="shared" si="15"/>
        <v>#VALUE!</v>
      </c>
      <c r="L45" s="327" t="e">
        <f t="shared" si="15"/>
        <v>#VALUE!</v>
      </c>
      <c r="M45" s="327" t="e">
        <f t="shared" si="15"/>
        <v>#VALUE!</v>
      </c>
      <c r="N45" s="327" t="e">
        <f t="shared" si="15"/>
        <v>#VALUE!</v>
      </c>
      <c r="O45" s="327" t="e">
        <f t="shared" si="15"/>
        <v>#VALUE!</v>
      </c>
      <c r="P45" s="327" t="e">
        <f t="shared" si="15"/>
        <v>#VALUE!</v>
      </c>
      <c r="Q45" s="327" t="e">
        <f t="shared" si="15"/>
        <v>#VALUE!</v>
      </c>
      <c r="R45" s="334" t="e">
        <f t="shared" si="15"/>
        <v>#VALUE!</v>
      </c>
      <c r="S45" s="334" t="e">
        <f t="shared" si="15"/>
        <v>#VALUE!</v>
      </c>
      <c r="T45" s="336"/>
      <c r="U45" s="170"/>
      <c r="V45" s="130"/>
      <c r="W45" s="130"/>
    </row>
    <row r="46" spans="1:23" ht="19.5" customHeight="1" thickBot="1" x14ac:dyDescent="0.3">
      <c r="A46" s="193"/>
      <c r="B46" s="194"/>
      <c r="C46" s="195"/>
      <c r="D46" s="195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30"/>
      <c r="U46" s="130"/>
      <c r="V46" s="130"/>
      <c r="W46" s="130"/>
    </row>
    <row r="47" spans="1:23" ht="19.5" customHeight="1" x14ac:dyDescent="0.2">
      <c r="A47" s="461"/>
      <c r="B47" s="464" t="s">
        <v>160</v>
      </c>
      <c r="C47" s="471">
        <v>1.0000000000000002</v>
      </c>
      <c r="D47" s="486" t="e">
        <f>SUM(D16:D45)</f>
        <v>#VALUE!</v>
      </c>
      <c r="E47" s="490" t="e">
        <f>SUM(E17,E19,E21,E23,E25,E27,E29,E31,E33,E35,E37,E39,E41,E43,E45)</f>
        <v>#VALUE!</v>
      </c>
      <c r="F47" s="490" t="e">
        <f t="shared" ref="F47:S47" si="16">SUM(F17,F19,F21,F23,F25,F27,F29,F31,F33,F35,F37,F39,F41,F43,F45)</f>
        <v>#VALUE!</v>
      </c>
      <c r="G47" s="490" t="e">
        <f t="shared" si="16"/>
        <v>#VALUE!</v>
      </c>
      <c r="H47" s="490" t="e">
        <f t="shared" si="16"/>
        <v>#VALUE!</v>
      </c>
      <c r="I47" s="490" t="e">
        <f t="shared" si="16"/>
        <v>#VALUE!</v>
      </c>
      <c r="J47" s="490" t="e">
        <f t="shared" si="16"/>
        <v>#VALUE!</v>
      </c>
      <c r="K47" s="490" t="e">
        <f t="shared" si="16"/>
        <v>#VALUE!</v>
      </c>
      <c r="L47" s="490" t="e">
        <f t="shared" si="16"/>
        <v>#VALUE!</v>
      </c>
      <c r="M47" s="490" t="e">
        <f t="shared" si="16"/>
        <v>#VALUE!</v>
      </c>
      <c r="N47" s="490" t="e">
        <f t="shared" si="16"/>
        <v>#VALUE!</v>
      </c>
      <c r="O47" s="490" t="e">
        <f t="shared" si="16"/>
        <v>#VALUE!</v>
      </c>
      <c r="P47" s="490" t="e">
        <f t="shared" si="16"/>
        <v>#VALUE!</v>
      </c>
      <c r="Q47" s="490" t="e">
        <f t="shared" si="16"/>
        <v>#VALUE!</v>
      </c>
      <c r="R47" s="490" t="e">
        <f t="shared" si="16"/>
        <v>#VALUE!</v>
      </c>
      <c r="S47" s="490" t="e">
        <f t="shared" si="16"/>
        <v>#VALUE!</v>
      </c>
      <c r="T47" s="130"/>
      <c r="U47" s="130"/>
      <c r="V47" s="130"/>
      <c r="W47" s="130"/>
    </row>
    <row r="48" spans="1:23" ht="19.5" customHeight="1" x14ac:dyDescent="0.2">
      <c r="A48" s="462"/>
      <c r="B48" s="465"/>
      <c r="C48" s="462"/>
      <c r="D48" s="488"/>
      <c r="E48" s="491"/>
      <c r="F48" s="491"/>
      <c r="G48" s="491"/>
      <c r="H48" s="491"/>
      <c r="I48" s="491"/>
      <c r="J48" s="491"/>
      <c r="K48" s="491"/>
      <c r="L48" s="491"/>
      <c r="M48" s="491"/>
      <c r="N48" s="491"/>
      <c r="O48" s="491"/>
      <c r="P48" s="491"/>
      <c r="Q48" s="491"/>
      <c r="R48" s="491"/>
      <c r="S48" s="491"/>
      <c r="T48" s="130"/>
      <c r="U48" s="130"/>
      <c r="V48" s="130"/>
      <c r="W48" s="130"/>
    </row>
    <row r="49" spans="1:23" ht="19.5" customHeight="1" thickBot="1" x14ac:dyDescent="0.25">
      <c r="A49" s="463"/>
      <c r="B49" s="466"/>
      <c r="C49" s="463"/>
      <c r="D49" s="489"/>
      <c r="E49" s="492"/>
      <c r="F49" s="492"/>
      <c r="G49" s="492"/>
      <c r="H49" s="492"/>
      <c r="I49" s="492"/>
      <c r="J49" s="492"/>
      <c r="K49" s="492"/>
      <c r="L49" s="492"/>
      <c r="M49" s="492"/>
      <c r="N49" s="492"/>
      <c r="O49" s="492"/>
      <c r="P49" s="492"/>
      <c r="Q49" s="492"/>
      <c r="R49" s="492"/>
      <c r="S49" s="492"/>
      <c r="T49" s="130"/>
      <c r="U49" s="130"/>
      <c r="V49" s="130"/>
      <c r="W49" s="130"/>
    </row>
    <row r="50" spans="1:23" ht="19.5" customHeight="1" x14ac:dyDescent="0.2">
      <c r="A50" s="455"/>
      <c r="B50" s="458" t="s">
        <v>161</v>
      </c>
      <c r="C50" s="467" t="e">
        <f>D50/D47</f>
        <v>#VALUE!</v>
      </c>
      <c r="D50" s="501" t="e">
        <f>SUM(E47:S49)</f>
        <v>#VALUE!</v>
      </c>
      <c r="E50" s="502" t="e">
        <f>E47</f>
        <v>#VALUE!</v>
      </c>
      <c r="F50" s="487" t="e">
        <f>E50+F47</f>
        <v>#VALUE!</v>
      </c>
      <c r="G50" s="487" t="e">
        <f t="shared" ref="G50:S50" si="17">F50+G47</f>
        <v>#VALUE!</v>
      </c>
      <c r="H50" s="487" t="e">
        <f t="shared" si="17"/>
        <v>#VALUE!</v>
      </c>
      <c r="I50" s="487" t="e">
        <f t="shared" si="17"/>
        <v>#VALUE!</v>
      </c>
      <c r="J50" s="487" t="e">
        <f t="shared" si="17"/>
        <v>#VALUE!</v>
      </c>
      <c r="K50" s="487" t="e">
        <f t="shared" si="17"/>
        <v>#VALUE!</v>
      </c>
      <c r="L50" s="487" t="e">
        <f t="shared" si="17"/>
        <v>#VALUE!</v>
      </c>
      <c r="M50" s="487" t="e">
        <f t="shared" si="17"/>
        <v>#VALUE!</v>
      </c>
      <c r="N50" s="487" t="e">
        <f t="shared" si="17"/>
        <v>#VALUE!</v>
      </c>
      <c r="O50" s="487" t="e">
        <f t="shared" si="17"/>
        <v>#VALUE!</v>
      </c>
      <c r="P50" s="487" t="e">
        <f t="shared" si="17"/>
        <v>#VALUE!</v>
      </c>
      <c r="Q50" s="487" t="e">
        <f t="shared" si="17"/>
        <v>#VALUE!</v>
      </c>
      <c r="R50" s="487" t="e">
        <f t="shared" si="17"/>
        <v>#VALUE!</v>
      </c>
      <c r="S50" s="487" t="e">
        <f t="shared" si="17"/>
        <v>#VALUE!</v>
      </c>
      <c r="T50" s="130"/>
      <c r="U50" s="130"/>
      <c r="V50" s="130"/>
      <c r="W50" s="130"/>
    </row>
    <row r="51" spans="1:23" ht="19.5" customHeight="1" x14ac:dyDescent="0.2">
      <c r="A51" s="456"/>
      <c r="B51" s="459"/>
      <c r="C51" s="456"/>
      <c r="D51" s="488"/>
      <c r="E51" s="503"/>
      <c r="F51" s="488"/>
      <c r="G51" s="488"/>
      <c r="H51" s="488"/>
      <c r="I51" s="488"/>
      <c r="J51" s="488"/>
      <c r="K51" s="488"/>
      <c r="L51" s="488"/>
      <c r="M51" s="488"/>
      <c r="N51" s="488"/>
      <c r="O51" s="488"/>
      <c r="P51" s="488"/>
      <c r="Q51" s="488"/>
      <c r="R51" s="488"/>
      <c r="S51" s="488"/>
      <c r="T51" s="130"/>
      <c r="U51" s="130"/>
      <c r="V51" s="130"/>
      <c r="W51" s="130"/>
    </row>
    <row r="52" spans="1:23" ht="19.5" customHeight="1" thickBot="1" x14ac:dyDescent="0.25">
      <c r="A52" s="457"/>
      <c r="B52" s="460"/>
      <c r="C52" s="457"/>
      <c r="D52" s="489"/>
      <c r="E52" s="504"/>
      <c r="F52" s="489"/>
      <c r="G52" s="489"/>
      <c r="H52" s="489"/>
      <c r="I52" s="489"/>
      <c r="J52" s="489"/>
      <c r="K52" s="489"/>
      <c r="L52" s="489"/>
      <c r="M52" s="489"/>
      <c r="N52" s="489"/>
      <c r="O52" s="489"/>
      <c r="P52" s="489"/>
      <c r="Q52" s="489"/>
      <c r="R52" s="489"/>
      <c r="S52" s="489"/>
      <c r="T52" s="130"/>
      <c r="U52" s="130"/>
      <c r="V52" s="130"/>
      <c r="W52" s="130"/>
    </row>
    <row r="53" spans="1:23" ht="19.5" customHeight="1" x14ac:dyDescent="0.2">
      <c r="A53" s="4"/>
      <c r="B53" s="4"/>
      <c r="C53" s="4"/>
      <c r="D53" s="4"/>
      <c r="E53" s="4"/>
      <c r="F53" s="130"/>
      <c r="G53" s="130"/>
      <c r="H53" s="130"/>
      <c r="I53" s="130"/>
      <c r="J53" s="130"/>
      <c r="K53" s="130"/>
      <c r="L53" s="171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</row>
    <row r="54" spans="1:23" ht="19.5" customHeight="1" x14ac:dyDescent="0.2">
      <c r="A54" s="172"/>
      <c r="B54" s="4"/>
      <c r="C54" s="4"/>
      <c r="D54" s="4"/>
      <c r="E54" s="4"/>
      <c r="F54" s="130"/>
      <c r="G54" s="130"/>
      <c r="H54" s="130"/>
      <c r="I54" s="130"/>
      <c r="J54" s="130"/>
      <c r="K54" s="130"/>
      <c r="L54" s="173"/>
      <c r="M54" s="130"/>
      <c r="N54" s="680"/>
      <c r="O54" s="680"/>
      <c r="P54" s="680"/>
      <c r="Q54" s="1"/>
      <c r="R54" s="1"/>
      <c r="T54" s="130"/>
      <c r="U54" s="130"/>
      <c r="V54" s="130"/>
      <c r="W54" s="130"/>
    </row>
    <row r="55" spans="1:23" ht="19.5" customHeight="1" x14ac:dyDescent="0.2">
      <c r="A55" s="130"/>
      <c r="B55" s="130"/>
      <c r="C55" s="2"/>
      <c r="D55" s="2"/>
      <c r="E55" s="130"/>
      <c r="F55" s="130"/>
      <c r="G55" s="130"/>
      <c r="H55" s="130"/>
      <c r="I55" s="130"/>
      <c r="J55" s="130"/>
      <c r="K55" s="130"/>
      <c r="L55" s="173"/>
      <c r="M55" s="130"/>
      <c r="N55" s="142"/>
      <c r="O55" s="135"/>
      <c r="R55" s="130"/>
      <c r="T55" s="130"/>
      <c r="U55" s="130"/>
      <c r="V55" s="130"/>
      <c r="W55" s="130"/>
    </row>
    <row r="56" spans="1:23" ht="19.5" customHeight="1" x14ac:dyDescent="0.2">
      <c r="A56" s="130"/>
      <c r="B56" s="175"/>
      <c r="C56" s="2"/>
      <c r="D56" s="24"/>
      <c r="E56" s="169"/>
      <c r="F56" s="130"/>
      <c r="N56" s="142"/>
      <c r="O56" s="135"/>
      <c r="P56" s="135"/>
      <c r="Q56" s="143"/>
      <c r="R56" s="130"/>
      <c r="T56" s="130"/>
      <c r="U56" s="130"/>
      <c r="V56" s="130"/>
      <c r="W56" s="130"/>
    </row>
    <row r="57" spans="1:23" ht="19.5" customHeight="1" x14ac:dyDescent="0.2">
      <c r="A57" s="130"/>
      <c r="B57" s="130"/>
      <c r="C57" s="2"/>
      <c r="E57" s="130"/>
      <c r="F57" s="130"/>
      <c r="O57" s="687"/>
      <c r="Q57" s="688"/>
      <c r="R57" s="689"/>
      <c r="T57" s="130"/>
      <c r="U57" s="130"/>
      <c r="V57" s="130"/>
      <c r="W57" s="130"/>
    </row>
    <row r="58" spans="1:23" ht="19.5" customHeight="1" x14ac:dyDescent="0.2">
      <c r="A58" s="130"/>
      <c r="B58" s="130"/>
      <c r="C58" s="2"/>
      <c r="D58" s="2"/>
      <c r="E58" s="130"/>
      <c r="F58" s="130"/>
      <c r="O58" s="687"/>
      <c r="Q58" s="690"/>
      <c r="S58" s="524"/>
      <c r="T58" s="130"/>
      <c r="U58" s="130"/>
      <c r="V58" s="130"/>
      <c r="W58" s="130"/>
    </row>
    <row r="59" spans="1:23" ht="19.5" customHeight="1" x14ac:dyDescent="0.2">
      <c r="A59" s="130"/>
      <c r="B59" s="130"/>
      <c r="C59" s="2"/>
      <c r="D59" s="2"/>
      <c r="E59" s="130"/>
      <c r="F59" s="130"/>
      <c r="O59" s="687"/>
      <c r="Q59" s="691"/>
      <c r="S59" s="527"/>
      <c r="T59" s="130"/>
      <c r="U59" s="130"/>
      <c r="V59" s="130"/>
      <c r="W59" s="130"/>
    </row>
    <row r="60" spans="1:23" ht="19.5" customHeight="1" x14ac:dyDescent="0.2">
      <c r="A60" s="130"/>
      <c r="B60" s="130"/>
      <c r="C60" s="2"/>
      <c r="D60" s="2"/>
      <c r="E60" s="130"/>
      <c r="F60" s="130"/>
      <c r="N60" s="142"/>
      <c r="O60" s="136"/>
      <c r="P60" s="204"/>
      <c r="S60" s="527"/>
      <c r="T60" s="130"/>
      <c r="U60" s="130"/>
      <c r="V60" s="130"/>
      <c r="W60" s="130"/>
    </row>
    <row r="61" spans="1:23" ht="19.5" customHeight="1" x14ac:dyDescent="0.2">
      <c r="A61" s="130"/>
      <c r="B61" s="130"/>
      <c r="C61" s="2"/>
      <c r="D61" s="2"/>
      <c r="E61" s="130"/>
      <c r="F61" s="130"/>
      <c r="N61" s="130"/>
      <c r="O61" s="130"/>
      <c r="P61" s="493"/>
      <c r="Q61" s="493"/>
      <c r="R61" s="493"/>
      <c r="T61" s="130"/>
      <c r="U61" s="130"/>
      <c r="V61" s="130"/>
      <c r="W61" s="130"/>
    </row>
    <row r="62" spans="1:23" ht="19.5" customHeight="1" x14ac:dyDescent="0.3">
      <c r="A62" s="130"/>
      <c r="B62" s="130"/>
      <c r="C62" s="2"/>
      <c r="D62" s="2"/>
      <c r="E62" s="130"/>
      <c r="F62" s="130"/>
      <c r="N62" s="130"/>
      <c r="O62" s="130"/>
      <c r="P62" s="174"/>
      <c r="Q62" s="176"/>
      <c r="T62" s="130"/>
      <c r="U62" s="130"/>
      <c r="V62" s="130"/>
      <c r="W62" s="130"/>
    </row>
    <row r="63" spans="1:23" ht="19.5" customHeight="1" x14ac:dyDescent="0.3">
      <c r="A63" s="130"/>
      <c r="B63" s="130"/>
      <c r="C63" s="2"/>
      <c r="D63" s="2"/>
      <c r="E63" s="130"/>
      <c r="F63" s="130"/>
      <c r="N63" s="130"/>
      <c r="O63" s="130"/>
      <c r="P63" s="174"/>
      <c r="Q63" s="177"/>
      <c r="T63" s="130"/>
      <c r="U63" s="130"/>
      <c r="V63" s="130"/>
      <c r="W63" s="130"/>
    </row>
    <row r="64" spans="1:23" ht="19.5" customHeight="1" x14ac:dyDescent="0.3">
      <c r="A64" s="130"/>
      <c r="B64" s="130"/>
      <c r="C64" s="2"/>
      <c r="D64" s="24"/>
      <c r="E64" s="130"/>
      <c r="F64" s="130"/>
      <c r="N64" s="130"/>
      <c r="O64" s="130"/>
      <c r="P64" s="174"/>
      <c r="Q64" s="177"/>
      <c r="T64" s="130"/>
      <c r="U64" s="130"/>
      <c r="V64" s="130"/>
      <c r="W64" s="130"/>
    </row>
    <row r="65" spans="1:23" ht="19.5" customHeight="1" x14ac:dyDescent="0.2">
      <c r="A65" s="130"/>
      <c r="B65" s="130"/>
      <c r="C65" s="2"/>
      <c r="D65" s="24"/>
      <c r="E65" s="130"/>
      <c r="F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</row>
    <row r="66" spans="1:23" ht="19.5" customHeight="1" x14ac:dyDescent="0.2">
      <c r="A66" s="130"/>
      <c r="B66" s="130"/>
      <c r="C66" s="2"/>
      <c r="D66" s="24"/>
      <c r="E66" s="130"/>
      <c r="F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</row>
    <row r="67" spans="1:23" ht="19.5" customHeight="1" x14ac:dyDescent="0.2">
      <c r="A67" s="130"/>
      <c r="B67" s="130"/>
      <c r="C67" s="2"/>
      <c r="D67" s="24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</row>
    <row r="68" spans="1:23" ht="19.5" customHeight="1" x14ac:dyDescent="0.2">
      <c r="A68" s="130"/>
      <c r="B68" s="130"/>
      <c r="C68" s="2"/>
      <c r="D68" s="24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</row>
    <row r="69" spans="1:23" ht="19.5" customHeight="1" x14ac:dyDescent="0.2">
      <c r="A69" s="130"/>
      <c r="B69" s="130"/>
      <c r="C69" s="2"/>
      <c r="D69" s="24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</row>
    <row r="70" spans="1:23" ht="19.5" customHeight="1" x14ac:dyDescent="0.2">
      <c r="A70" s="130"/>
      <c r="B70" s="130"/>
      <c r="C70" s="2"/>
      <c r="D70" s="24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</row>
    <row r="71" spans="1:23" ht="19.5" customHeight="1" x14ac:dyDescent="0.2">
      <c r="A71" s="130"/>
      <c r="B71" s="130"/>
      <c r="C71" s="2"/>
      <c r="D71" s="24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</row>
    <row r="72" spans="1:23" ht="19.5" customHeight="1" x14ac:dyDescent="0.2">
      <c r="A72" s="130"/>
      <c r="B72" s="130"/>
      <c r="C72" s="2"/>
      <c r="D72" s="24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</row>
    <row r="73" spans="1:23" ht="19.5" customHeight="1" x14ac:dyDescent="0.2">
      <c r="A73" s="130"/>
      <c r="B73" s="130"/>
      <c r="C73" s="2"/>
      <c r="D73" s="24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</row>
    <row r="74" spans="1:23" ht="19.5" customHeight="1" x14ac:dyDescent="0.2">
      <c r="A74" s="130"/>
      <c r="B74" s="130"/>
      <c r="C74" s="2"/>
      <c r="D74" s="24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</row>
    <row r="75" spans="1:23" ht="19.5" customHeight="1" x14ac:dyDescent="0.2">
      <c r="A75" s="130"/>
      <c r="B75" s="130"/>
      <c r="C75" s="2"/>
      <c r="D75" s="24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</row>
    <row r="76" spans="1:23" ht="19.5" customHeight="1" x14ac:dyDescent="0.2">
      <c r="A76" s="130"/>
      <c r="B76" s="130"/>
      <c r="C76" s="2"/>
      <c r="D76" s="24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</row>
    <row r="77" spans="1:23" ht="19.5" customHeight="1" x14ac:dyDescent="0.2">
      <c r="A77" s="130"/>
      <c r="B77" s="130"/>
      <c r="C77" s="2"/>
      <c r="D77" s="24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</row>
    <row r="78" spans="1:23" ht="19.5" customHeight="1" x14ac:dyDescent="0.2">
      <c r="A78" s="130"/>
      <c r="B78" s="130"/>
      <c r="C78" s="2"/>
      <c r="D78" s="24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</row>
    <row r="79" spans="1:23" ht="19.5" customHeight="1" x14ac:dyDescent="0.2">
      <c r="A79" s="130"/>
      <c r="B79" s="130"/>
      <c r="C79" s="2"/>
      <c r="D79" s="24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</row>
    <row r="80" spans="1:23" ht="19.5" customHeight="1" x14ac:dyDescent="0.2">
      <c r="A80" s="130"/>
      <c r="B80" s="130"/>
      <c r="C80" s="2"/>
      <c r="D80" s="24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</row>
    <row r="81" spans="1:23" ht="19.5" customHeight="1" x14ac:dyDescent="0.2">
      <c r="A81" s="130"/>
      <c r="B81" s="130"/>
      <c r="C81" s="2"/>
      <c r="D81" s="24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</row>
    <row r="82" spans="1:23" ht="19.5" customHeight="1" x14ac:dyDescent="0.2">
      <c r="A82" s="130"/>
      <c r="B82" s="130"/>
      <c r="C82" s="2"/>
      <c r="D82" s="24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</row>
    <row r="83" spans="1:23" ht="19.5" customHeight="1" x14ac:dyDescent="0.2">
      <c r="A83" s="130"/>
      <c r="B83" s="130"/>
      <c r="C83" s="2"/>
      <c r="D83" s="24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</row>
    <row r="84" spans="1:23" ht="19.5" customHeight="1" x14ac:dyDescent="0.2">
      <c r="A84" s="130"/>
      <c r="B84" s="130"/>
      <c r="C84" s="2"/>
      <c r="D84" s="24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</row>
    <row r="85" spans="1:23" ht="19.5" customHeight="1" x14ac:dyDescent="0.2">
      <c r="A85" s="130"/>
      <c r="B85" s="130"/>
      <c r="C85" s="2"/>
      <c r="D85" s="24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</row>
    <row r="86" spans="1:23" ht="19.5" customHeight="1" x14ac:dyDescent="0.2">
      <c r="A86" s="130"/>
      <c r="B86" s="130"/>
      <c r="C86" s="2"/>
      <c r="D86" s="24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</row>
    <row r="87" spans="1:23" ht="19.5" customHeight="1" x14ac:dyDescent="0.2">
      <c r="A87" s="130"/>
      <c r="B87" s="130"/>
      <c r="C87" s="2"/>
      <c r="D87" s="24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</row>
    <row r="88" spans="1:23" ht="19.5" customHeight="1" x14ac:dyDescent="0.2">
      <c r="A88" s="130"/>
      <c r="B88" s="130"/>
      <c r="C88" s="2"/>
      <c r="D88" s="24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</row>
    <row r="89" spans="1:23" ht="19.5" customHeight="1" x14ac:dyDescent="0.2">
      <c r="A89" s="130"/>
      <c r="B89" s="130"/>
      <c r="C89" s="2"/>
      <c r="D89" s="24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</row>
    <row r="90" spans="1:23" ht="19.5" customHeight="1" x14ac:dyDescent="0.2">
      <c r="A90" s="130"/>
      <c r="B90" s="130"/>
      <c r="C90" s="2"/>
      <c r="D90" s="24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</row>
    <row r="91" spans="1:23" ht="19.5" customHeight="1" x14ac:dyDescent="0.2">
      <c r="A91" s="130"/>
      <c r="B91" s="130"/>
      <c r="C91" s="2"/>
      <c r="D91" s="24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</row>
    <row r="92" spans="1:23" ht="19.5" customHeight="1" x14ac:dyDescent="0.2">
      <c r="A92" s="130"/>
      <c r="B92" s="130"/>
      <c r="C92" s="2"/>
      <c r="D92" s="24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</row>
    <row r="93" spans="1:23" ht="19.5" customHeight="1" x14ac:dyDescent="0.2">
      <c r="A93" s="130"/>
      <c r="B93" s="130"/>
      <c r="C93" s="2"/>
      <c r="D93" s="24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</row>
    <row r="94" spans="1:23" ht="19.5" customHeight="1" x14ac:dyDescent="0.2">
      <c r="A94" s="130"/>
      <c r="B94" s="130"/>
      <c r="C94" s="2"/>
      <c r="D94" s="24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</row>
    <row r="95" spans="1:23" ht="19.5" customHeight="1" x14ac:dyDescent="0.2">
      <c r="A95" s="130"/>
      <c r="B95" s="130"/>
      <c r="C95" s="2"/>
      <c r="D95" s="24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</row>
    <row r="96" spans="1:23" ht="19.5" customHeight="1" x14ac:dyDescent="0.2">
      <c r="A96" s="130"/>
      <c r="B96" s="130"/>
      <c r="C96" s="2"/>
      <c r="D96" s="24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</row>
    <row r="97" spans="1:23" ht="19.5" customHeight="1" x14ac:dyDescent="0.2">
      <c r="A97" s="130"/>
      <c r="B97" s="130"/>
      <c r="C97" s="2"/>
      <c r="D97" s="24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</row>
    <row r="98" spans="1:23" ht="19.5" customHeight="1" x14ac:dyDescent="0.2">
      <c r="A98" s="130"/>
      <c r="B98" s="130"/>
      <c r="C98" s="2"/>
      <c r="D98" s="24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</row>
    <row r="99" spans="1:23" ht="19.5" customHeight="1" x14ac:dyDescent="0.2">
      <c r="A99" s="130"/>
      <c r="B99" s="130"/>
      <c r="C99" s="2"/>
      <c r="D99" s="24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</row>
    <row r="100" spans="1:23" ht="19.5" customHeight="1" x14ac:dyDescent="0.2">
      <c r="A100" s="130"/>
      <c r="B100" s="130"/>
      <c r="C100" s="2"/>
      <c r="D100" s="24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</row>
    <row r="101" spans="1:23" ht="19.5" customHeight="1" x14ac:dyDescent="0.2">
      <c r="A101" s="130"/>
      <c r="B101" s="130"/>
      <c r="C101" s="2"/>
      <c r="D101" s="24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</row>
    <row r="102" spans="1:23" ht="19.5" customHeight="1" x14ac:dyDescent="0.2">
      <c r="A102" s="130"/>
      <c r="B102" s="130"/>
      <c r="C102" s="2"/>
      <c r="D102" s="24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</row>
    <row r="103" spans="1:23" ht="19.5" customHeight="1" x14ac:dyDescent="0.2">
      <c r="A103" s="130"/>
      <c r="B103" s="130"/>
      <c r="C103" s="2"/>
      <c r="D103" s="24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</row>
    <row r="104" spans="1:23" ht="19.5" customHeight="1" x14ac:dyDescent="0.2">
      <c r="A104" s="130"/>
      <c r="B104" s="130"/>
      <c r="C104" s="2"/>
      <c r="D104" s="24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</row>
    <row r="105" spans="1:23" ht="19.5" customHeight="1" x14ac:dyDescent="0.2">
      <c r="A105" s="130"/>
      <c r="B105" s="130"/>
      <c r="C105" s="2"/>
      <c r="D105" s="24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</row>
    <row r="106" spans="1:23" ht="19.5" customHeight="1" x14ac:dyDescent="0.2">
      <c r="A106" s="130"/>
      <c r="B106" s="130"/>
      <c r="C106" s="2"/>
      <c r="D106" s="24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</row>
    <row r="107" spans="1:23" ht="19.5" customHeight="1" x14ac:dyDescent="0.2">
      <c r="A107" s="130"/>
      <c r="B107" s="130"/>
      <c r="C107" s="2"/>
      <c r="D107" s="24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</row>
    <row r="108" spans="1:23" ht="19.5" customHeight="1" x14ac:dyDescent="0.2">
      <c r="A108" s="130"/>
      <c r="B108" s="130"/>
      <c r="C108" s="2"/>
      <c r="D108" s="24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</row>
    <row r="109" spans="1:23" ht="19.5" customHeight="1" x14ac:dyDescent="0.2">
      <c r="A109" s="130"/>
      <c r="B109" s="130"/>
      <c r="C109" s="2"/>
      <c r="D109" s="24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</row>
    <row r="110" spans="1:23" ht="19.5" customHeight="1" x14ac:dyDescent="0.2">
      <c r="A110" s="130"/>
      <c r="B110" s="130"/>
      <c r="C110" s="2"/>
      <c r="D110" s="24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</row>
    <row r="111" spans="1:23" ht="19.5" customHeight="1" x14ac:dyDescent="0.2">
      <c r="A111" s="130"/>
      <c r="B111" s="130"/>
      <c r="C111" s="2"/>
      <c r="D111" s="24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</row>
    <row r="112" spans="1:23" ht="19.5" customHeight="1" x14ac:dyDescent="0.2">
      <c r="A112" s="130"/>
      <c r="B112" s="130"/>
      <c r="C112" s="2"/>
      <c r="D112" s="24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</row>
    <row r="113" spans="1:23" ht="19.5" customHeight="1" x14ac:dyDescent="0.2">
      <c r="A113" s="130"/>
      <c r="B113" s="130"/>
      <c r="C113" s="2"/>
      <c r="D113" s="24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</row>
    <row r="114" spans="1:23" ht="19.5" customHeight="1" x14ac:dyDescent="0.2">
      <c r="A114" s="130"/>
      <c r="B114" s="130"/>
      <c r="C114" s="2"/>
      <c r="D114" s="24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</row>
    <row r="115" spans="1:23" ht="19.5" customHeight="1" x14ac:dyDescent="0.2">
      <c r="A115" s="130"/>
      <c r="B115" s="130"/>
      <c r="C115" s="2"/>
      <c r="D115" s="24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</row>
    <row r="116" spans="1:23" ht="19.5" customHeight="1" x14ac:dyDescent="0.2">
      <c r="A116" s="130"/>
      <c r="B116" s="130"/>
      <c r="C116" s="2"/>
      <c r="D116" s="24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</row>
    <row r="117" spans="1:23" ht="19.5" customHeight="1" x14ac:dyDescent="0.2">
      <c r="A117" s="130"/>
      <c r="B117" s="130"/>
      <c r="C117" s="2"/>
      <c r="D117" s="24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</row>
    <row r="118" spans="1:23" ht="19.5" customHeight="1" x14ac:dyDescent="0.2">
      <c r="A118" s="130"/>
      <c r="B118" s="130"/>
      <c r="C118" s="2"/>
      <c r="D118" s="24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</row>
    <row r="119" spans="1:23" ht="19.5" customHeight="1" x14ac:dyDescent="0.2">
      <c r="A119" s="130"/>
      <c r="B119" s="130"/>
      <c r="C119" s="2"/>
      <c r="D119" s="24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</row>
    <row r="120" spans="1:23" ht="19.5" customHeight="1" x14ac:dyDescent="0.2">
      <c r="A120" s="130"/>
      <c r="B120" s="130"/>
      <c r="C120" s="2"/>
      <c r="D120" s="24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</row>
    <row r="121" spans="1:23" ht="19.5" customHeight="1" x14ac:dyDescent="0.2">
      <c r="A121" s="130"/>
      <c r="B121" s="130"/>
      <c r="C121" s="2"/>
      <c r="D121" s="24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</row>
    <row r="122" spans="1:23" ht="19.5" customHeight="1" x14ac:dyDescent="0.2">
      <c r="A122" s="130"/>
      <c r="B122" s="130"/>
      <c r="C122" s="2"/>
      <c r="D122" s="24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</row>
    <row r="123" spans="1:23" ht="19.5" customHeight="1" x14ac:dyDescent="0.2">
      <c r="A123" s="130"/>
      <c r="B123" s="130"/>
      <c r="C123" s="2"/>
      <c r="D123" s="24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</row>
    <row r="124" spans="1:23" ht="19.5" customHeight="1" x14ac:dyDescent="0.2">
      <c r="A124" s="130"/>
      <c r="B124" s="130"/>
      <c r="C124" s="2"/>
      <c r="D124" s="24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</row>
    <row r="125" spans="1:23" ht="19.5" customHeight="1" x14ac:dyDescent="0.2">
      <c r="A125" s="130"/>
      <c r="B125" s="130"/>
      <c r="C125" s="2"/>
      <c r="D125" s="24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</row>
    <row r="126" spans="1:23" ht="19.5" customHeight="1" x14ac:dyDescent="0.2">
      <c r="A126" s="130"/>
      <c r="B126" s="130"/>
      <c r="C126" s="2"/>
      <c r="D126" s="24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</row>
    <row r="127" spans="1:23" ht="19.5" customHeight="1" x14ac:dyDescent="0.2">
      <c r="A127" s="130"/>
      <c r="B127" s="130"/>
      <c r="C127" s="2"/>
      <c r="D127" s="24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</row>
    <row r="128" spans="1:23" ht="19.5" customHeight="1" x14ac:dyDescent="0.2">
      <c r="A128" s="130"/>
      <c r="B128" s="130"/>
      <c r="C128" s="2"/>
      <c r="D128" s="24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</row>
    <row r="129" spans="1:23" ht="19.5" customHeight="1" x14ac:dyDescent="0.2">
      <c r="A129" s="130"/>
      <c r="B129" s="130"/>
      <c r="C129" s="2"/>
      <c r="D129" s="24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</row>
    <row r="130" spans="1:23" ht="19.5" customHeight="1" x14ac:dyDescent="0.2">
      <c r="A130" s="130"/>
      <c r="B130" s="130"/>
      <c r="C130" s="2"/>
      <c r="D130" s="24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</row>
    <row r="131" spans="1:23" ht="19.5" customHeight="1" x14ac:dyDescent="0.2">
      <c r="A131" s="130"/>
      <c r="B131" s="130"/>
      <c r="C131" s="2"/>
      <c r="D131" s="24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</row>
    <row r="132" spans="1:23" ht="19.5" customHeight="1" x14ac:dyDescent="0.2">
      <c r="A132" s="130"/>
      <c r="B132" s="130"/>
      <c r="C132" s="2"/>
      <c r="D132" s="24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</row>
    <row r="133" spans="1:23" ht="19.5" customHeight="1" x14ac:dyDescent="0.2">
      <c r="A133" s="130"/>
      <c r="B133" s="130"/>
      <c r="C133" s="2"/>
      <c r="D133" s="24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</row>
    <row r="134" spans="1:23" ht="19.5" customHeight="1" x14ac:dyDescent="0.2">
      <c r="A134" s="130"/>
      <c r="B134" s="130"/>
      <c r="C134" s="2"/>
      <c r="D134" s="24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</row>
    <row r="135" spans="1:23" ht="19.5" customHeight="1" x14ac:dyDescent="0.2">
      <c r="A135" s="130"/>
      <c r="B135" s="130"/>
      <c r="C135" s="2"/>
      <c r="D135" s="24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</row>
    <row r="136" spans="1:23" ht="19.5" customHeight="1" x14ac:dyDescent="0.2">
      <c r="A136" s="130"/>
      <c r="B136" s="130"/>
      <c r="C136" s="2"/>
      <c r="D136" s="24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</row>
    <row r="137" spans="1:23" ht="19.5" customHeight="1" x14ac:dyDescent="0.2">
      <c r="A137" s="130"/>
      <c r="B137" s="130"/>
      <c r="C137" s="2"/>
      <c r="D137" s="24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</row>
    <row r="138" spans="1:23" ht="19.5" customHeight="1" x14ac:dyDescent="0.2">
      <c r="A138" s="130"/>
      <c r="B138" s="130"/>
      <c r="C138" s="2"/>
      <c r="D138" s="24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</row>
    <row r="139" spans="1:23" ht="19.5" customHeight="1" x14ac:dyDescent="0.2">
      <c r="A139" s="130"/>
      <c r="B139" s="130"/>
      <c r="C139" s="2"/>
      <c r="D139" s="24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</row>
    <row r="140" spans="1:23" ht="19.5" customHeight="1" x14ac:dyDescent="0.2">
      <c r="A140" s="130"/>
      <c r="B140" s="130"/>
      <c r="C140" s="2"/>
      <c r="D140" s="24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</row>
    <row r="141" spans="1:23" ht="19.5" customHeight="1" x14ac:dyDescent="0.2">
      <c r="A141" s="130"/>
      <c r="B141" s="130"/>
      <c r="C141" s="2"/>
      <c r="D141" s="24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</row>
    <row r="142" spans="1:23" ht="19.5" customHeight="1" x14ac:dyDescent="0.2">
      <c r="A142" s="130"/>
      <c r="B142" s="130"/>
      <c r="C142" s="2"/>
      <c r="D142" s="24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</row>
    <row r="143" spans="1:23" ht="19.5" customHeight="1" x14ac:dyDescent="0.2">
      <c r="A143" s="130"/>
      <c r="B143" s="130"/>
      <c r="C143" s="2"/>
      <c r="D143" s="24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</row>
    <row r="144" spans="1:23" ht="19.5" customHeight="1" x14ac:dyDescent="0.2">
      <c r="A144" s="130"/>
      <c r="B144" s="130"/>
      <c r="C144" s="2"/>
      <c r="D144" s="24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</row>
    <row r="145" spans="1:23" ht="19.5" customHeight="1" x14ac:dyDescent="0.2">
      <c r="A145" s="130"/>
      <c r="B145" s="130"/>
      <c r="C145" s="2"/>
      <c r="D145" s="24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</row>
    <row r="146" spans="1:23" ht="19.5" customHeight="1" x14ac:dyDescent="0.2">
      <c r="A146" s="130"/>
      <c r="B146" s="130"/>
      <c r="C146" s="2"/>
      <c r="D146" s="24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</row>
    <row r="147" spans="1:23" ht="19.5" customHeight="1" x14ac:dyDescent="0.2">
      <c r="A147" s="130"/>
      <c r="B147" s="130"/>
      <c r="C147" s="2"/>
      <c r="D147" s="24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</row>
    <row r="148" spans="1:23" ht="19.5" customHeight="1" x14ac:dyDescent="0.2">
      <c r="A148" s="130"/>
      <c r="B148" s="130"/>
      <c r="C148" s="2"/>
      <c r="D148" s="24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</row>
    <row r="149" spans="1:23" ht="19.5" customHeight="1" x14ac:dyDescent="0.2">
      <c r="A149" s="130"/>
      <c r="B149" s="130"/>
      <c r="C149" s="2"/>
      <c r="D149" s="24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</row>
    <row r="150" spans="1:23" ht="19.5" customHeight="1" x14ac:dyDescent="0.2">
      <c r="A150" s="130"/>
      <c r="B150" s="130"/>
      <c r="C150" s="2"/>
      <c r="D150" s="24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</row>
    <row r="151" spans="1:23" ht="19.5" customHeight="1" x14ac:dyDescent="0.2">
      <c r="A151" s="130"/>
      <c r="B151" s="130"/>
      <c r="C151" s="2"/>
      <c r="D151" s="24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</row>
    <row r="152" spans="1:23" ht="19.5" customHeight="1" x14ac:dyDescent="0.2">
      <c r="A152" s="130"/>
      <c r="B152" s="130"/>
      <c r="C152" s="2"/>
      <c r="D152" s="24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</row>
    <row r="153" spans="1:23" ht="19.5" customHeight="1" x14ac:dyDescent="0.2">
      <c r="A153" s="130"/>
      <c r="B153" s="130"/>
      <c r="C153" s="2"/>
      <c r="D153" s="24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</row>
    <row r="154" spans="1:23" ht="19.5" customHeight="1" x14ac:dyDescent="0.2">
      <c r="A154" s="130"/>
      <c r="B154" s="130"/>
      <c r="C154" s="2"/>
      <c r="D154" s="24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</row>
    <row r="155" spans="1:23" ht="19.5" customHeight="1" x14ac:dyDescent="0.2">
      <c r="A155" s="130"/>
      <c r="B155" s="130"/>
      <c r="C155" s="2"/>
      <c r="D155" s="24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</row>
    <row r="156" spans="1:23" ht="19.5" customHeight="1" x14ac:dyDescent="0.2">
      <c r="A156" s="130"/>
      <c r="B156" s="130"/>
      <c r="C156" s="2"/>
      <c r="D156" s="24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</row>
    <row r="157" spans="1:23" ht="19.5" customHeight="1" x14ac:dyDescent="0.2">
      <c r="A157" s="130"/>
      <c r="B157" s="130"/>
      <c r="C157" s="2"/>
      <c r="D157" s="24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</row>
    <row r="158" spans="1:23" ht="19.5" customHeight="1" x14ac:dyDescent="0.2">
      <c r="A158" s="130"/>
      <c r="B158" s="130"/>
      <c r="C158" s="2"/>
      <c r="D158" s="24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</row>
    <row r="159" spans="1:23" ht="19.5" customHeight="1" x14ac:dyDescent="0.2">
      <c r="A159" s="130"/>
      <c r="B159" s="130"/>
      <c r="C159" s="2"/>
      <c r="D159" s="24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</row>
    <row r="160" spans="1:23" ht="19.5" customHeight="1" x14ac:dyDescent="0.2">
      <c r="A160" s="130"/>
      <c r="B160" s="130"/>
      <c r="C160" s="2"/>
      <c r="D160" s="24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</row>
    <row r="161" spans="1:23" ht="19.5" customHeight="1" x14ac:dyDescent="0.2">
      <c r="A161" s="130"/>
      <c r="B161" s="130"/>
      <c r="C161" s="2"/>
      <c r="D161" s="24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</row>
    <row r="162" spans="1:23" ht="19.5" customHeight="1" x14ac:dyDescent="0.2">
      <c r="A162" s="130"/>
      <c r="B162" s="130"/>
      <c r="C162" s="2"/>
      <c r="D162" s="24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</row>
    <row r="163" spans="1:23" ht="19.5" customHeight="1" x14ac:dyDescent="0.2">
      <c r="A163" s="130"/>
      <c r="B163" s="130"/>
      <c r="C163" s="2"/>
      <c r="D163" s="24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</row>
    <row r="164" spans="1:23" ht="19.5" customHeight="1" x14ac:dyDescent="0.2">
      <c r="A164" s="130"/>
      <c r="B164" s="130"/>
      <c r="C164" s="2"/>
      <c r="D164" s="24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</row>
    <row r="165" spans="1:23" ht="19.5" customHeight="1" x14ac:dyDescent="0.2">
      <c r="A165" s="130"/>
      <c r="B165" s="130"/>
      <c r="C165" s="2"/>
      <c r="D165" s="24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</row>
    <row r="166" spans="1:23" ht="19.5" customHeight="1" x14ac:dyDescent="0.2">
      <c r="A166" s="130"/>
      <c r="B166" s="130"/>
      <c r="C166" s="2"/>
      <c r="D166" s="24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</row>
    <row r="167" spans="1:23" ht="19.5" customHeight="1" x14ac:dyDescent="0.2">
      <c r="A167" s="130"/>
      <c r="B167" s="130"/>
      <c r="C167" s="2"/>
      <c r="D167" s="24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</row>
    <row r="168" spans="1:23" ht="19.5" customHeight="1" x14ac:dyDescent="0.2">
      <c r="A168" s="130"/>
      <c r="B168" s="130"/>
      <c r="C168" s="2"/>
      <c r="D168" s="24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</row>
    <row r="169" spans="1:23" ht="19.5" customHeight="1" x14ac:dyDescent="0.2">
      <c r="A169" s="130"/>
      <c r="B169" s="130"/>
      <c r="C169" s="2"/>
      <c r="D169" s="24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</row>
    <row r="170" spans="1:23" ht="19.5" customHeight="1" x14ac:dyDescent="0.2">
      <c r="A170" s="130"/>
      <c r="B170" s="130"/>
      <c r="C170" s="2"/>
      <c r="D170" s="24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</row>
    <row r="171" spans="1:23" ht="19.5" customHeight="1" x14ac:dyDescent="0.2">
      <c r="A171" s="130"/>
      <c r="B171" s="130"/>
      <c r="C171" s="2"/>
      <c r="D171" s="24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</row>
    <row r="172" spans="1:23" ht="19.5" customHeight="1" x14ac:dyDescent="0.2">
      <c r="A172" s="130"/>
      <c r="B172" s="130"/>
      <c r="C172" s="2"/>
      <c r="D172" s="24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</row>
    <row r="173" spans="1:23" ht="19.5" customHeight="1" x14ac:dyDescent="0.2">
      <c r="A173" s="130"/>
      <c r="B173" s="130"/>
      <c r="C173" s="2"/>
      <c r="D173" s="24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</row>
    <row r="174" spans="1:23" ht="19.5" customHeight="1" x14ac:dyDescent="0.2">
      <c r="A174" s="130"/>
      <c r="B174" s="130"/>
      <c r="C174" s="2"/>
      <c r="D174" s="24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</row>
    <row r="175" spans="1:23" ht="19.5" customHeight="1" x14ac:dyDescent="0.2">
      <c r="A175" s="130"/>
      <c r="B175" s="130"/>
      <c r="C175" s="2"/>
      <c r="D175" s="24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</row>
    <row r="176" spans="1:23" ht="19.5" customHeight="1" x14ac:dyDescent="0.2">
      <c r="A176" s="130"/>
      <c r="B176" s="130"/>
      <c r="C176" s="2"/>
      <c r="D176" s="24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</row>
    <row r="177" spans="1:23" ht="19.5" customHeight="1" x14ac:dyDescent="0.2">
      <c r="A177" s="130"/>
      <c r="B177" s="130"/>
      <c r="C177" s="2"/>
      <c r="D177" s="24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</row>
    <row r="178" spans="1:23" ht="19.5" customHeight="1" x14ac:dyDescent="0.2">
      <c r="A178" s="130"/>
      <c r="B178" s="130"/>
      <c r="C178" s="2"/>
      <c r="D178" s="24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</row>
    <row r="179" spans="1:23" ht="19.5" customHeight="1" x14ac:dyDescent="0.2">
      <c r="A179" s="130"/>
      <c r="B179" s="130"/>
      <c r="C179" s="2"/>
      <c r="D179" s="24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</row>
    <row r="180" spans="1:23" ht="19.5" customHeight="1" x14ac:dyDescent="0.2">
      <c r="A180" s="130"/>
      <c r="B180" s="130"/>
      <c r="C180" s="2"/>
      <c r="D180" s="24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</row>
    <row r="181" spans="1:23" ht="19.5" customHeight="1" x14ac:dyDescent="0.2">
      <c r="A181" s="130"/>
      <c r="B181" s="130"/>
      <c r="C181" s="2"/>
      <c r="D181" s="24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</row>
    <row r="182" spans="1:23" ht="19.5" customHeight="1" x14ac:dyDescent="0.2">
      <c r="A182" s="130"/>
      <c r="B182" s="130"/>
      <c r="C182" s="2"/>
      <c r="D182" s="24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</row>
    <row r="183" spans="1:23" ht="19.5" customHeight="1" x14ac:dyDescent="0.2">
      <c r="A183" s="130"/>
      <c r="B183" s="130"/>
      <c r="C183" s="2"/>
      <c r="D183" s="24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</row>
    <row r="184" spans="1:23" ht="19.5" customHeight="1" x14ac:dyDescent="0.2">
      <c r="A184" s="130"/>
      <c r="B184" s="130"/>
      <c r="C184" s="2"/>
      <c r="D184" s="24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</row>
    <row r="185" spans="1:23" ht="19.5" customHeight="1" x14ac:dyDescent="0.2">
      <c r="A185" s="130"/>
      <c r="B185" s="130"/>
      <c r="C185" s="2"/>
      <c r="D185" s="24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</row>
    <row r="186" spans="1:23" ht="19.5" customHeight="1" x14ac:dyDescent="0.2">
      <c r="A186" s="130"/>
      <c r="B186" s="130"/>
      <c r="C186" s="2"/>
      <c r="D186" s="24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</row>
    <row r="187" spans="1:23" ht="19.5" customHeight="1" x14ac:dyDescent="0.2">
      <c r="A187" s="130"/>
      <c r="B187" s="130"/>
      <c r="C187" s="2"/>
      <c r="D187" s="24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</row>
    <row r="188" spans="1:23" ht="19.5" customHeight="1" x14ac:dyDescent="0.2">
      <c r="A188" s="130"/>
      <c r="B188" s="130"/>
      <c r="C188" s="2"/>
      <c r="D188" s="24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</row>
    <row r="189" spans="1:23" ht="19.5" customHeight="1" x14ac:dyDescent="0.2">
      <c r="A189" s="130"/>
      <c r="B189" s="130"/>
      <c r="C189" s="2"/>
      <c r="D189" s="24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</row>
    <row r="190" spans="1:23" ht="19.5" customHeight="1" x14ac:dyDescent="0.2">
      <c r="A190" s="130"/>
      <c r="B190" s="130"/>
      <c r="C190" s="2"/>
      <c r="D190" s="24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</row>
    <row r="191" spans="1:23" ht="19.5" customHeight="1" x14ac:dyDescent="0.2">
      <c r="A191" s="130"/>
      <c r="B191" s="130"/>
      <c r="C191" s="2"/>
      <c r="D191" s="24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</row>
    <row r="192" spans="1:23" ht="19.5" customHeight="1" x14ac:dyDescent="0.2">
      <c r="A192" s="130"/>
      <c r="B192" s="130"/>
      <c r="C192" s="2"/>
      <c r="D192" s="24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</row>
    <row r="193" spans="1:23" ht="19.5" customHeight="1" x14ac:dyDescent="0.2">
      <c r="A193" s="130"/>
      <c r="B193" s="130"/>
      <c r="C193" s="2"/>
      <c r="D193" s="24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</row>
    <row r="194" spans="1:23" ht="19.5" customHeight="1" x14ac:dyDescent="0.2">
      <c r="A194" s="130"/>
      <c r="B194" s="130"/>
      <c r="C194" s="2"/>
      <c r="D194" s="24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</row>
    <row r="195" spans="1:23" ht="19.5" customHeight="1" x14ac:dyDescent="0.2">
      <c r="A195" s="130"/>
      <c r="B195" s="130"/>
      <c r="C195" s="2"/>
      <c r="D195" s="24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</row>
    <row r="196" spans="1:23" ht="19.5" customHeight="1" x14ac:dyDescent="0.2">
      <c r="A196" s="130"/>
      <c r="B196" s="130"/>
      <c r="C196" s="2"/>
      <c r="D196" s="24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</row>
    <row r="197" spans="1:23" ht="19.5" customHeight="1" x14ac:dyDescent="0.2">
      <c r="A197" s="130"/>
      <c r="B197" s="130"/>
      <c r="C197" s="2"/>
      <c r="D197" s="24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</row>
    <row r="198" spans="1:23" ht="19.5" customHeight="1" x14ac:dyDescent="0.2">
      <c r="A198" s="130"/>
      <c r="B198" s="130"/>
      <c r="C198" s="2"/>
      <c r="D198" s="24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</row>
    <row r="199" spans="1:23" ht="19.5" customHeight="1" x14ac:dyDescent="0.2">
      <c r="A199" s="130"/>
      <c r="B199" s="130"/>
      <c r="C199" s="2"/>
      <c r="D199" s="24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</row>
    <row r="200" spans="1:23" ht="19.5" customHeight="1" x14ac:dyDescent="0.2">
      <c r="A200" s="130"/>
      <c r="B200" s="130"/>
      <c r="C200" s="2"/>
      <c r="D200" s="24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</row>
    <row r="201" spans="1:23" ht="19.5" customHeight="1" x14ac:dyDescent="0.2">
      <c r="A201" s="130"/>
      <c r="B201" s="130"/>
      <c r="C201" s="2"/>
      <c r="D201" s="24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</row>
    <row r="202" spans="1:23" ht="19.5" customHeight="1" x14ac:dyDescent="0.2">
      <c r="A202" s="130"/>
      <c r="B202" s="130"/>
      <c r="C202" s="2"/>
      <c r="D202" s="24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</row>
    <row r="203" spans="1:23" ht="19.5" customHeight="1" x14ac:dyDescent="0.2">
      <c r="A203" s="130"/>
      <c r="B203" s="130"/>
      <c r="C203" s="2"/>
      <c r="D203" s="24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</row>
    <row r="204" spans="1:23" ht="19.5" customHeight="1" x14ac:dyDescent="0.2">
      <c r="A204" s="130"/>
      <c r="B204" s="130"/>
      <c r="C204" s="2"/>
      <c r="D204" s="24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</row>
    <row r="205" spans="1:23" ht="19.5" customHeight="1" x14ac:dyDescent="0.2">
      <c r="A205" s="130"/>
      <c r="B205" s="130"/>
      <c r="C205" s="2"/>
      <c r="D205" s="24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</row>
    <row r="206" spans="1:23" ht="19.5" customHeight="1" x14ac:dyDescent="0.2">
      <c r="A206" s="130"/>
      <c r="B206" s="130"/>
      <c r="C206" s="2"/>
      <c r="D206" s="24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</row>
    <row r="207" spans="1:23" ht="19.5" customHeight="1" x14ac:dyDescent="0.2">
      <c r="A207" s="130"/>
      <c r="B207" s="130"/>
      <c r="C207" s="2"/>
      <c r="D207" s="24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</row>
    <row r="208" spans="1:23" ht="19.5" customHeight="1" x14ac:dyDescent="0.2">
      <c r="A208" s="130"/>
      <c r="B208" s="130"/>
      <c r="C208" s="2"/>
      <c r="D208" s="24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</row>
    <row r="209" spans="1:23" ht="19.5" customHeight="1" x14ac:dyDescent="0.2">
      <c r="A209" s="130"/>
      <c r="B209" s="130"/>
      <c r="C209" s="2"/>
      <c r="D209" s="24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</row>
    <row r="210" spans="1:23" ht="19.5" customHeight="1" x14ac:dyDescent="0.2">
      <c r="A210" s="130"/>
      <c r="B210" s="130"/>
      <c r="C210" s="2"/>
      <c r="D210" s="24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</row>
    <row r="211" spans="1:23" ht="19.5" customHeight="1" x14ac:dyDescent="0.2">
      <c r="A211" s="130"/>
      <c r="B211" s="130"/>
      <c r="C211" s="2"/>
      <c r="D211" s="24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</row>
    <row r="212" spans="1:23" ht="19.5" customHeight="1" x14ac:dyDescent="0.2">
      <c r="A212" s="130"/>
      <c r="B212" s="130"/>
      <c r="C212" s="2"/>
      <c r="D212" s="24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</row>
    <row r="213" spans="1:23" ht="19.5" customHeight="1" x14ac:dyDescent="0.2">
      <c r="A213" s="130"/>
      <c r="B213" s="130"/>
      <c r="C213" s="2"/>
      <c r="D213" s="24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</row>
    <row r="214" spans="1:23" ht="19.5" customHeight="1" x14ac:dyDescent="0.2">
      <c r="A214" s="130"/>
      <c r="B214" s="130"/>
      <c r="C214" s="2"/>
      <c r="D214" s="24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</row>
    <row r="215" spans="1:23" ht="19.5" customHeight="1" x14ac:dyDescent="0.2">
      <c r="A215" s="130"/>
      <c r="B215" s="130"/>
      <c r="C215" s="2"/>
      <c r="D215" s="24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</row>
    <row r="216" spans="1:23" ht="19.5" customHeight="1" x14ac:dyDescent="0.2">
      <c r="A216" s="130"/>
      <c r="B216" s="130"/>
      <c r="C216" s="2"/>
      <c r="D216" s="24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</row>
    <row r="217" spans="1:23" ht="19.5" customHeight="1" x14ac:dyDescent="0.2">
      <c r="A217" s="130"/>
      <c r="B217" s="130"/>
      <c r="C217" s="2"/>
      <c r="D217" s="24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</row>
    <row r="218" spans="1:23" ht="19.5" customHeight="1" x14ac:dyDescent="0.2">
      <c r="A218" s="130"/>
      <c r="B218" s="130"/>
      <c r="C218" s="2"/>
      <c r="D218" s="24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</row>
    <row r="219" spans="1:23" ht="19.5" customHeight="1" x14ac:dyDescent="0.2">
      <c r="A219" s="130"/>
      <c r="B219" s="130"/>
      <c r="C219" s="2"/>
      <c r="D219" s="24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</row>
    <row r="220" spans="1:23" ht="19.5" customHeight="1" x14ac:dyDescent="0.2">
      <c r="A220" s="130"/>
      <c r="B220" s="130"/>
      <c r="C220" s="2"/>
      <c r="D220" s="24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</row>
    <row r="221" spans="1:23" ht="19.5" customHeight="1" x14ac:dyDescent="0.2">
      <c r="A221" s="130"/>
      <c r="B221" s="130"/>
      <c r="C221" s="2"/>
      <c r="D221" s="24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</row>
    <row r="222" spans="1:23" ht="19.5" customHeight="1" x14ac:dyDescent="0.2">
      <c r="A222" s="130"/>
      <c r="B222" s="130"/>
      <c r="C222" s="2"/>
      <c r="D222" s="24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</row>
    <row r="223" spans="1:23" ht="19.5" customHeight="1" x14ac:dyDescent="0.2">
      <c r="A223" s="130"/>
      <c r="B223" s="130"/>
      <c r="C223" s="2"/>
      <c r="D223" s="24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</row>
    <row r="224" spans="1:23" ht="19.5" customHeight="1" x14ac:dyDescent="0.2">
      <c r="A224" s="130"/>
      <c r="B224" s="130"/>
      <c r="C224" s="2"/>
      <c r="D224" s="24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</row>
    <row r="225" spans="1:23" ht="19.5" customHeight="1" x14ac:dyDescent="0.2">
      <c r="A225" s="130"/>
      <c r="B225" s="130"/>
      <c r="C225" s="2"/>
      <c r="D225" s="24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</row>
    <row r="226" spans="1:23" ht="19.5" customHeight="1" x14ac:dyDescent="0.2">
      <c r="A226" s="130"/>
      <c r="B226" s="130"/>
      <c r="C226" s="2"/>
      <c r="D226" s="24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</row>
    <row r="227" spans="1:23" ht="19.5" customHeight="1" x14ac:dyDescent="0.2">
      <c r="A227" s="130"/>
      <c r="B227" s="130"/>
      <c r="C227" s="2"/>
      <c r="D227" s="24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</row>
    <row r="228" spans="1:23" ht="19.5" customHeight="1" x14ac:dyDescent="0.2">
      <c r="A228" s="130"/>
      <c r="B228" s="130"/>
      <c r="C228" s="2"/>
      <c r="D228" s="24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</row>
    <row r="229" spans="1:23" ht="19.5" customHeight="1" x14ac:dyDescent="0.2">
      <c r="A229" s="130"/>
      <c r="B229" s="130"/>
      <c r="C229" s="2"/>
      <c r="D229" s="24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</row>
    <row r="230" spans="1:23" ht="19.5" customHeight="1" x14ac:dyDescent="0.2">
      <c r="A230" s="130"/>
      <c r="B230" s="130"/>
      <c r="C230" s="2"/>
      <c r="D230" s="24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</row>
    <row r="231" spans="1:23" ht="19.5" customHeight="1" x14ac:dyDescent="0.2">
      <c r="A231" s="130"/>
      <c r="B231" s="130"/>
      <c r="C231" s="2"/>
      <c r="D231" s="24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</row>
    <row r="232" spans="1:23" ht="19.5" customHeight="1" x14ac:dyDescent="0.2">
      <c r="A232" s="130"/>
      <c r="B232" s="130"/>
      <c r="C232" s="2"/>
      <c r="D232" s="24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</row>
    <row r="233" spans="1:23" ht="19.5" customHeight="1" x14ac:dyDescent="0.2">
      <c r="A233" s="130"/>
      <c r="B233" s="130"/>
      <c r="C233" s="2"/>
      <c r="D233" s="24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</row>
    <row r="234" spans="1:23" ht="19.5" customHeight="1" x14ac:dyDescent="0.2">
      <c r="A234" s="130"/>
      <c r="B234" s="130"/>
      <c r="C234" s="2"/>
      <c r="D234" s="24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</row>
    <row r="235" spans="1:23" ht="19.5" customHeight="1" x14ac:dyDescent="0.2">
      <c r="A235" s="130"/>
      <c r="B235" s="130"/>
      <c r="C235" s="2"/>
      <c r="D235" s="24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</row>
    <row r="236" spans="1:23" ht="19.5" customHeight="1" x14ac:dyDescent="0.2">
      <c r="A236" s="130"/>
      <c r="B236" s="130"/>
      <c r="C236" s="2"/>
      <c r="D236" s="24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</row>
    <row r="237" spans="1:23" ht="19.5" customHeight="1" x14ac:dyDescent="0.2">
      <c r="A237" s="130"/>
      <c r="B237" s="130"/>
      <c r="C237" s="2"/>
      <c r="D237" s="24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</row>
    <row r="238" spans="1:23" ht="19.5" customHeight="1" x14ac:dyDescent="0.2">
      <c r="A238" s="130"/>
      <c r="B238" s="130"/>
      <c r="C238" s="2"/>
      <c r="D238" s="24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</row>
    <row r="239" spans="1:23" ht="19.5" customHeight="1" x14ac:dyDescent="0.2">
      <c r="A239" s="130"/>
      <c r="B239" s="130"/>
      <c r="C239" s="2"/>
      <c r="D239" s="24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</row>
    <row r="240" spans="1:23" ht="19.5" customHeight="1" x14ac:dyDescent="0.2">
      <c r="A240" s="130"/>
      <c r="B240" s="130"/>
      <c r="C240" s="2"/>
      <c r="D240" s="24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</row>
    <row r="241" spans="1:23" ht="19.5" customHeight="1" x14ac:dyDescent="0.2">
      <c r="A241" s="130"/>
      <c r="B241" s="130"/>
      <c r="C241" s="2"/>
      <c r="D241" s="24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</row>
    <row r="242" spans="1:23" ht="19.5" customHeight="1" x14ac:dyDescent="0.2">
      <c r="A242" s="130"/>
      <c r="B242" s="130"/>
      <c r="C242" s="2"/>
      <c r="D242" s="24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</row>
    <row r="243" spans="1:23" ht="19.5" customHeight="1" x14ac:dyDescent="0.2">
      <c r="A243" s="130"/>
      <c r="B243" s="130"/>
      <c r="C243" s="2"/>
      <c r="D243" s="24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</row>
    <row r="244" spans="1:23" ht="19.5" customHeight="1" x14ac:dyDescent="0.2">
      <c r="A244" s="130"/>
      <c r="B244" s="130"/>
      <c r="C244" s="2"/>
      <c r="D244" s="24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</row>
    <row r="245" spans="1:23" ht="19.5" customHeight="1" x14ac:dyDescent="0.2">
      <c r="A245" s="130"/>
      <c r="B245" s="130"/>
      <c r="C245" s="2"/>
      <c r="D245" s="24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</row>
    <row r="246" spans="1:23" ht="19.5" customHeight="1" x14ac:dyDescent="0.2">
      <c r="A246" s="130"/>
      <c r="B246" s="130"/>
      <c r="C246" s="2"/>
      <c r="D246" s="24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</row>
    <row r="247" spans="1:23" ht="19.5" customHeight="1" x14ac:dyDescent="0.2">
      <c r="A247" s="130"/>
      <c r="B247" s="130"/>
      <c r="C247" s="2"/>
      <c r="D247" s="24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</row>
    <row r="248" spans="1:23" ht="19.5" customHeight="1" x14ac:dyDescent="0.2">
      <c r="A248" s="130"/>
      <c r="B248" s="130"/>
      <c r="C248" s="2"/>
      <c r="D248" s="24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</row>
    <row r="249" spans="1:23" ht="19.5" customHeight="1" x14ac:dyDescent="0.2">
      <c r="A249" s="130"/>
      <c r="B249" s="130"/>
      <c r="C249" s="2"/>
      <c r="D249" s="24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</row>
    <row r="250" spans="1:23" ht="19.5" customHeight="1" x14ac:dyDescent="0.2">
      <c r="A250" s="130"/>
      <c r="B250" s="130"/>
      <c r="C250" s="2"/>
      <c r="D250" s="24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</row>
    <row r="251" spans="1:23" ht="19.5" customHeight="1" x14ac:dyDescent="0.2">
      <c r="A251" s="130"/>
      <c r="B251" s="130"/>
      <c r="C251" s="2"/>
      <c r="D251" s="24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</row>
    <row r="252" spans="1:23" ht="19.5" customHeight="1" x14ac:dyDescent="0.2">
      <c r="A252" s="130"/>
      <c r="B252" s="130"/>
      <c r="C252" s="2"/>
      <c r="D252" s="24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</row>
    <row r="253" spans="1:23" ht="19.5" customHeight="1" x14ac:dyDescent="0.2">
      <c r="A253" s="130"/>
      <c r="B253" s="130"/>
      <c r="C253" s="2"/>
      <c r="D253" s="24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</row>
    <row r="254" spans="1:23" ht="19.5" customHeight="1" x14ac:dyDescent="0.2">
      <c r="A254" s="130"/>
      <c r="B254" s="130"/>
      <c r="C254" s="2"/>
      <c r="D254" s="24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</row>
    <row r="255" spans="1:23" ht="19.5" customHeight="1" x14ac:dyDescent="0.2">
      <c r="A255" s="130"/>
      <c r="B255" s="130"/>
      <c r="C255" s="2"/>
      <c r="D255" s="24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</row>
    <row r="256" spans="1:23" ht="19.5" customHeight="1" x14ac:dyDescent="0.2">
      <c r="A256" s="130"/>
      <c r="B256" s="130"/>
      <c r="C256" s="2"/>
      <c r="D256" s="24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</row>
    <row r="257" spans="1:23" ht="19.5" customHeight="1" x14ac:dyDescent="0.2">
      <c r="A257" s="130"/>
      <c r="B257" s="130"/>
      <c r="C257" s="2"/>
      <c r="D257" s="24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</row>
    <row r="258" spans="1:23" ht="19.5" customHeight="1" x14ac:dyDescent="0.2">
      <c r="A258" s="130"/>
      <c r="B258" s="130"/>
      <c r="C258" s="2"/>
      <c r="D258" s="24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</row>
    <row r="259" spans="1:23" ht="19.5" customHeight="1" x14ac:dyDescent="0.2">
      <c r="A259" s="130"/>
      <c r="B259" s="130"/>
      <c r="C259" s="2"/>
      <c r="D259" s="24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</row>
    <row r="260" spans="1:23" ht="19.5" customHeight="1" x14ac:dyDescent="0.2">
      <c r="A260" s="130"/>
      <c r="B260" s="130"/>
      <c r="C260" s="2"/>
      <c r="D260" s="24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</row>
    <row r="261" spans="1:23" ht="19.5" customHeight="1" x14ac:dyDescent="0.2">
      <c r="A261" s="130"/>
      <c r="B261" s="130"/>
      <c r="C261" s="2"/>
      <c r="D261" s="24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</row>
    <row r="262" spans="1:23" ht="19.5" customHeight="1" x14ac:dyDescent="0.2">
      <c r="A262" s="130"/>
      <c r="B262" s="130"/>
      <c r="C262" s="2"/>
      <c r="D262" s="24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</row>
    <row r="263" spans="1:23" ht="19.5" customHeight="1" x14ac:dyDescent="0.2">
      <c r="A263" s="130"/>
      <c r="B263" s="130"/>
      <c r="C263" s="2"/>
      <c r="D263" s="24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</row>
    <row r="264" spans="1:23" ht="19.5" customHeight="1" x14ac:dyDescent="0.2">
      <c r="A264" s="130"/>
      <c r="B264" s="130"/>
      <c r="C264" s="2"/>
      <c r="D264" s="24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</row>
    <row r="265" spans="1:23" ht="19.5" customHeight="1" x14ac:dyDescent="0.2">
      <c r="A265" s="130"/>
      <c r="B265" s="130"/>
      <c r="C265" s="2"/>
      <c r="D265" s="24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</row>
    <row r="266" spans="1:23" ht="19.5" customHeight="1" x14ac:dyDescent="0.2">
      <c r="A266" s="130"/>
      <c r="B266" s="130"/>
      <c r="C266" s="2"/>
      <c r="D266" s="24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</row>
    <row r="267" spans="1:23" ht="19.5" customHeight="1" x14ac:dyDescent="0.2">
      <c r="A267" s="130"/>
      <c r="B267" s="130"/>
      <c r="C267" s="2"/>
      <c r="D267" s="24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</row>
    <row r="268" spans="1:23" ht="19.5" customHeight="1" x14ac:dyDescent="0.2">
      <c r="A268" s="130"/>
      <c r="B268" s="130"/>
      <c r="C268" s="2"/>
      <c r="D268" s="24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</row>
    <row r="269" spans="1:23" ht="19.5" customHeight="1" x14ac:dyDescent="0.2">
      <c r="A269" s="130"/>
      <c r="B269" s="130"/>
      <c r="C269" s="2"/>
      <c r="D269" s="24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</row>
    <row r="270" spans="1:23" ht="19.5" customHeight="1" x14ac:dyDescent="0.2">
      <c r="A270" s="130"/>
      <c r="B270" s="130"/>
      <c r="C270" s="2"/>
      <c r="D270" s="24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</row>
    <row r="271" spans="1:23" ht="19.5" customHeight="1" x14ac:dyDescent="0.2">
      <c r="A271" s="130"/>
      <c r="B271" s="130"/>
      <c r="C271" s="2"/>
      <c r="D271" s="24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</row>
    <row r="272" spans="1:23" ht="19.5" customHeight="1" x14ac:dyDescent="0.2">
      <c r="A272" s="130"/>
      <c r="B272" s="130"/>
      <c r="C272" s="2"/>
      <c r="D272" s="24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</row>
    <row r="273" spans="1:23" ht="19.5" customHeight="1" x14ac:dyDescent="0.2">
      <c r="A273" s="130"/>
      <c r="B273" s="130"/>
      <c r="C273" s="2"/>
      <c r="D273" s="24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</row>
    <row r="274" spans="1:23" ht="19.5" customHeight="1" x14ac:dyDescent="0.2">
      <c r="A274" s="130"/>
      <c r="B274" s="130"/>
      <c r="C274" s="2"/>
      <c r="D274" s="24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</row>
    <row r="275" spans="1:23" ht="19.5" customHeight="1" x14ac:dyDescent="0.2">
      <c r="A275" s="130"/>
      <c r="B275" s="130"/>
      <c r="C275" s="2"/>
      <c r="D275" s="24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</row>
    <row r="276" spans="1:23" ht="19.5" customHeight="1" x14ac:dyDescent="0.2">
      <c r="A276" s="130"/>
      <c r="B276" s="130"/>
      <c r="C276" s="2"/>
      <c r="D276" s="24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</row>
    <row r="277" spans="1:23" ht="19.5" customHeight="1" x14ac:dyDescent="0.2">
      <c r="A277" s="130"/>
      <c r="B277" s="130"/>
      <c r="C277" s="2"/>
      <c r="D277" s="24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</row>
    <row r="278" spans="1:23" ht="19.5" customHeight="1" x14ac:dyDescent="0.2">
      <c r="A278" s="130"/>
      <c r="B278" s="130"/>
      <c r="C278" s="2"/>
      <c r="D278" s="24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</row>
    <row r="279" spans="1:23" ht="19.5" customHeight="1" x14ac:dyDescent="0.2">
      <c r="A279" s="130"/>
      <c r="B279" s="130"/>
      <c r="C279" s="2"/>
      <c r="D279" s="24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</row>
    <row r="280" spans="1:23" ht="19.5" customHeight="1" x14ac:dyDescent="0.2">
      <c r="A280" s="130"/>
      <c r="B280" s="130"/>
      <c r="C280" s="2"/>
      <c r="D280" s="24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</row>
    <row r="281" spans="1:23" ht="19.5" customHeight="1" x14ac:dyDescent="0.2">
      <c r="A281" s="130"/>
      <c r="B281" s="130"/>
      <c r="C281" s="2"/>
      <c r="D281" s="24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</row>
    <row r="282" spans="1:23" ht="19.5" customHeight="1" x14ac:dyDescent="0.2">
      <c r="A282" s="130"/>
      <c r="B282" s="130"/>
      <c r="C282" s="2"/>
      <c r="D282" s="24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</row>
    <row r="283" spans="1:23" ht="19.5" customHeight="1" x14ac:dyDescent="0.2">
      <c r="A283" s="130"/>
      <c r="B283" s="130"/>
      <c r="C283" s="2"/>
      <c r="D283" s="24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</row>
    <row r="284" spans="1:23" ht="19.5" customHeight="1" x14ac:dyDescent="0.2">
      <c r="A284" s="130"/>
      <c r="B284" s="130"/>
      <c r="C284" s="2"/>
      <c r="D284" s="24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</row>
    <row r="285" spans="1:23" ht="19.5" customHeight="1" x14ac:dyDescent="0.2">
      <c r="A285" s="130"/>
      <c r="B285" s="130"/>
      <c r="C285" s="2"/>
      <c r="D285" s="24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</row>
    <row r="286" spans="1:23" ht="19.5" customHeight="1" x14ac:dyDescent="0.2">
      <c r="A286" s="130"/>
      <c r="B286" s="130"/>
      <c r="C286" s="2"/>
      <c r="D286" s="24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</row>
    <row r="287" spans="1:23" ht="19.5" customHeight="1" x14ac:dyDescent="0.2">
      <c r="A287" s="130"/>
      <c r="B287" s="130"/>
      <c r="C287" s="2"/>
      <c r="D287" s="24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</row>
    <row r="288" spans="1:23" ht="19.5" customHeight="1" x14ac:dyDescent="0.2">
      <c r="A288" s="130"/>
      <c r="B288" s="130"/>
      <c r="C288" s="2"/>
      <c r="D288" s="24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</row>
    <row r="289" spans="1:23" ht="19.5" customHeight="1" x14ac:dyDescent="0.2">
      <c r="A289" s="130"/>
      <c r="B289" s="130"/>
      <c r="C289" s="2"/>
      <c r="D289" s="24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</row>
    <row r="290" spans="1:23" ht="19.5" customHeight="1" x14ac:dyDescent="0.2">
      <c r="A290" s="130"/>
      <c r="B290" s="130"/>
      <c r="C290" s="2"/>
      <c r="D290" s="24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</row>
    <row r="291" spans="1:23" ht="19.5" customHeight="1" x14ac:dyDescent="0.2">
      <c r="A291" s="130"/>
      <c r="B291" s="130"/>
      <c r="C291" s="2"/>
      <c r="D291" s="24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</row>
    <row r="292" spans="1:23" ht="19.5" customHeight="1" x14ac:dyDescent="0.2">
      <c r="A292" s="130"/>
      <c r="B292" s="130"/>
      <c r="C292" s="2"/>
      <c r="D292" s="24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</row>
    <row r="293" spans="1:23" ht="19.5" customHeight="1" x14ac:dyDescent="0.2">
      <c r="A293" s="130"/>
      <c r="B293" s="130"/>
      <c r="C293" s="2"/>
      <c r="D293" s="24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</row>
    <row r="294" spans="1:23" ht="19.5" customHeight="1" x14ac:dyDescent="0.2">
      <c r="A294" s="130"/>
      <c r="B294" s="130"/>
      <c r="C294" s="2"/>
      <c r="D294" s="24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</row>
    <row r="295" spans="1:23" ht="19.5" customHeight="1" x14ac:dyDescent="0.2">
      <c r="A295" s="130"/>
      <c r="B295" s="130"/>
      <c r="C295" s="2"/>
      <c r="D295" s="24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</row>
    <row r="296" spans="1:23" ht="19.5" customHeight="1" x14ac:dyDescent="0.2">
      <c r="A296" s="130"/>
      <c r="B296" s="130"/>
      <c r="C296" s="2"/>
      <c r="D296" s="24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</row>
    <row r="297" spans="1:23" ht="19.5" customHeight="1" x14ac:dyDescent="0.2">
      <c r="A297" s="130"/>
      <c r="B297" s="130"/>
      <c r="C297" s="2"/>
      <c r="D297" s="24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</row>
    <row r="298" spans="1:23" ht="19.5" customHeight="1" x14ac:dyDescent="0.2">
      <c r="A298" s="130"/>
      <c r="B298" s="130"/>
      <c r="C298" s="2"/>
      <c r="D298" s="24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</row>
    <row r="299" spans="1:23" ht="19.5" customHeight="1" x14ac:dyDescent="0.2">
      <c r="A299" s="130"/>
      <c r="B299" s="130"/>
      <c r="C299" s="2"/>
      <c r="D299" s="24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</row>
    <row r="300" spans="1:23" ht="19.5" customHeight="1" x14ac:dyDescent="0.2">
      <c r="A300" s="130"/>
      <c r="B300" s="130"/>
      <c r="C300" s="2"/>
      <c r="D300" s="24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</row>
    <row r="301" spans="1:23" ht="19.5" customHeight="1" x14ac:dyDescent="0.2">
      <c r="A301" s="130"/>
      <c r="B301" s="130"/>
      <c r="C301" s="2"/>
      <c r="D301" s="24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</row>
    <row r="302" spans="1:23" ht="19.5" customHeight="1" x14ac:dyDescent="0.2">
      <c r="A302" s="130"/>
      <c r="B302" s="130"/>
      <c r="C302" s="2"/>
      <c r="D302" s="24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</row>
    <row r="303" spans="1:23" ht="19.5" customHeight="1" x14ac:dyDescent="0.2">
      <c r="A303" s="130"/>
      <c r="B303" s="130"/>
      <c r="C303" s="2"/>
      <c r="D303" s="24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</row>
    <row r="304" spans="1:23" ht="19.5" customHeight="1" x14ac:dyDescent="0.2">
      <c r="A304" s="130"/>
      <c r="B304" s="130"/>
      <c r="C304" s="2"/>
      <c r="D304" s="24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</row>
    <row r="305" spans="1:23" ht="19.5" customHeight="1" x14ac:dyDescent="0.2">
      <c r="A305" s="130"/>
      <c r="B305" s="130"/>
      <c r="C305" s="2"/>
      <c r="D305" s="24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</row>
    <row r="306" spans="1:23" ht="19.5" customHeight="1" x14ac:dyDescent="0.2">
      <c r="A306" s="130"/>
      <c r="B306" s="130"/>
      <c r="C306" s="2"/>
      <c r="D306" s="24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</row>
    <row r="307" spans="1:23" ht="19.5" customHeight="1" x14ac:dyDescent="0.2">
      <c r="A307" s="130"/>
      <c r="B307" s="130"/>
      <c r="C307" s="2"/>
      <c r="D307" s="24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</row>
    <row r="308" spans="1:23" ht="19.5" customHeight="1" x14ac:dyDescent="0.2">
      <c r="A308" s="130"/>
      <c r="B308" s="130"/>
      <c r="C308" s="2"/>
      <c r="D308" s="24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</row>
    <row r="309" spans="1:23" ht="19.5" customHeight="1" x14ac:dyDescent="0.2">
      <c r="A309" s="130"/>
      <c r="B309" s="130"/>
      <c r="C309" s="2"/>
      <c r="D309" s="24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</row>
    <row r="310" spans="1:23" ht="19.5" customHeight="1" x14ac:dyDescent="0.2">
      <c r="A310" s="130"/>
      <c r="B310" s="130"/>
      <c r="C310" s="2"/>
      <c r="D310" s="24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</row>
    <row r="311" spans="1:23" ht="19.5" customHeight="1" x14ac:dyDescent="0.2">
      <c r="A311" s="130"/>
      <c r="B311" s="130"/>
      <c r="C311" s="2"/>
      <c r="D311" s="24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</row>
    <row r="312" spans="1:23" ht="19.5" customHeight="1" x14ac:dyDescent="0.2">
      <c r="A312" s="130"/>
      <c r="B312" s="130"/>
      <c r="C312" s="2"/>
      <c r="D312" s="24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</row>
    <row r="313" spans="1:23" ht="19.5" customHeight="1" x14ac:dyDescent="0.2">
      <c r="A313" s="130"/>
      <c r="B313" s="130"/>
      <c r="C313" s="2"/>
      <c r="D313" s="24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</row>
    <row r="314" spans="1:23" ht="19.5" customHeight="1" x14ac:dyDescent="0.2">
      <c r="A314" s="130"/>
      <c r="B314" s="130"/>
      <c r="C314" s="2"/>
      <c r="D314" s="24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</row>
    <row r="315" spans="1:23" ht="19.5" customHeight="1" x14ac:dyDescent="0.2">
      <c r="A315" s="130"/>
      <c r="B315" s="130"/>
      <c r="C315" s="2"/>
      <c r="D315" s="24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</row>
    <row r="316" spans="1:23" ht="19.5" customHeight="1" x14ac:dyDescent="0.2">
      <c r="A316" s="130"/>
      <c r="B316" s="130"/>
      <c r="C316" s="2"/>
      <c r="D316" s="24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</row>
    <row r="317" spans="1:23" ht="19.5" customHeight="1" x14ac:dyDescent="0.2">
      <c r="A317" s="130"/>
      <c r="B317" s="130"/>
      <c r="C317" s="2"/>
      <c r="D317" s="24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</row>
    <row r="318" spans="1:23" ht="19.5" customHeight="1" x14ac:dyDescent="0.2">
      <c r="A318" s="130"/>
      <c r="B318" s="130"/>
      <c r="C318" s="2"/>
      <c r="D318" s="24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</row>
    <row r="319" spans="1:23" ht="19.5" customHeight="1" x14ac:dyDescent="0.2">
      <c r="A319" s="130"/>
      <c r="B319" s="130"/>
      <c r="C319" s="2"/>
      <c r="D319" s="24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</row>
    <row r="320" spans="1:23" ht="19.5" customHeight="1" x14ac:dyDescent="0.2">
      <c r="A320" s="130"/>
      <c r="B320" s="130"/>
      <c r="C320" s="2"/>
      <c r="D320" s="24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</row>
    <row r="321" spans="1:23" ht="19.5" customHeight="1" x14ac:dyDescent="0.2">
      <c r="A321" s="130"/>
      <c r="B321" s="130"/>
      <c r="C321" s="2"/>
      <c r="D321" s="24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</row>
    <row r="322" spans="1:23" ht="19.5" customHeight="1" x14ac:dyDescent="0.2">
      <c r="A322" s="130"/>
      <c r="B322" s="130"/>
      <c r="C322" s="2"/>
      <c r="D322" s="24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</row>
    <row r="323" spans="1:23" ht="19.5" customHeight="1" x14ac:dyDescent="0.2">
      <c r="A323" s="130"/>
      <c r="B323" s="130"/>
      <c r="C323" s="2"/>
      <c r="D323" s="24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</row>
    <row r="324" spans="1:23" ht="19.5" customHeight="1" x14ac:dyDescent="0.2">
      <c r="A324" s="130"/>
      <c r="B324" s="130"/>
      <c r="C324" s="2"/>
      <c r="D324" s="24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</row>
    <row r="325" spans="1:23" ht="19.5" customHeight="1" x14ac:dyDescent="0.2">
      <c r="A325" s="130"/>
      <c r="B325" s="130"/>
      <c r="C325" s="2"/>
      <c r="D325" s="24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</row>
    <row r="326" spans="1:23" ht="19.5" customHeight="1" x14ac:dyDescent="0.2">
      <c r="A326" s="130"/>
      <c r="B326" s="130"/>
      <c r="C326" s="2"/>
      <c r="D326" s="24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</row>
    <row r="327" spans="1:23" ht="19.5" customHeight="1" x14ac:dyDescent="0.2">
      <c r="A327" s="130"/>
      <c r="B327" s="130"/>
      <c r="C327" s="2"/>
      <c r="D327" s="24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</row>
    <row r="328" spans="1:23" ht="19.5" customHeight="1" x14ac:dyDescent="0.2">
      <c r="A328" s="130"/>
      <c r="B328" s="130"/>
      <c r="C328" s="2"/>
      <c r="D328" s="24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</row>
    <row r="329" spans="1:23" ht="19.5" customHeight="1" x14ac:dyDescent="0.2">
      <c r="A329" s="130"/>
      <c r="B329" s="130"/>
      <c r="C329" s="2"/>
      <c r="D329" s="24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</row>
    <row r="330" spans="1:23" ht="19.5" customHeight="1" x14ac:dyDescent="0.2">
      <c r="A330" s="130"/>
      <c r="B330" s="130"/>
      <c r="C330" s="2"/>
      <c r="D330" s="24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</row>
    <row r="331" spans="1:23" ht="19.5" customHeight="1" x14ac:dyDescent="0.2">
      <c r="A331" s="130"/>
      <c r="B331" s="130"/>
      <c r="C331" s="2"/>
      <c r="D331" s="24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</row>
    <row r="332" spans="1:23" ht="19.5" customHeight="1" x14ac:dyDescent="0.2">
      <c r="A332" s="130"/>
      <c r="B332" s="130"/>
      <c r="C332" s="2"/>
      <c r="D332" s="24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</row>
    <row r="333" spans="1:23" ht="19.5" customHeight="1" x14ac:dyDescent="0.2">
      <c r="A333" s="130"/>
      <c r="B333" s="130"/>
      <c r="C333" s="2"/>
      <c r="D333" s="24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</row>
    <row r="334" spans="1:23" ht="19.5" customHeight="1" x14ac:dyDescent="0.2">
      <c r="A334" s="130"/>
      <c r="B334" s="130"/>
      <c r="C334" s="2"/>
      <c r="D334" s="24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</row>
    <row r="335" spans="1:23" ht="19.5" customHeight="1" x14ac:dyDescent="0.2">
      <c r="A335" s="130"/>
      <c r="B335" s="130"/>
      <c r="C335" s="2"/>
      <c r="D335" s="24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</row>
    <row r="336" spans="1:23" ht="19.5" customHeight="1" x14ac:dyDescent="0.2">
      <c r="A336" s="130"/>
      <c r="B336" s="130"/>
      <c r="C336" s="2"/>
      <c r="D336" s="24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</row>
    <row r="337" spans="1:23" ht="19.5" customHeight="1" x14ac:dyDescent="0.2">
      <c r="A337" s="130"/>
      <c r="B337" s="130"/>
      <c r="C337" s="2"/>
      <c r="D337" s="24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</row>
    <row r="338" spans="1:23" ht="19.5" customHeight="1" x14ac:dyDescent="0.2">
      <c r="A338" s="130"/>
      <c r="B338" s="130"/>
      <c r="C338" s="2"/>
      <c r="D338" s="24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</row>
    <row r="339" spans="1:23" ht="19.5" customHeight="1" x14ac:dyDescent="0.2">
      <c r="A339" s="130"/>
      <c r="B339" s="130"/>
      <c r="C339" s="2"/>
      <c r="D339" s="24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</row>
    <row r="340" spans="1:23" ht="19.5" customHeight="1" x14ac:dyDescent="0.2">
      <c r="A340" s="130"/>
      <c r="B340" s="130"/>
      <c r="C340" s="2"/>
      <c r="D340" s="24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</row>
    <row r="341" spans="1:23" ht="19.5" customHeight="1" x14ac:dyDescent="0.2">
      <c r="A341" s="130"/>
      <c r="B341" s="130"/>
      <c r="C341" s="2"/>
      <c r="D341" s="24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</row>
    <row r="342" spans="1:23" ht="19.5" customHeight="1" x14ac:dyDescent="0.2">
      <c r="A342" s="130"/>
      <c r="B342" s="130"/>
      <c r="C342" s="2"/>
      <c r="D342" s="24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</row>
    <row r="343" spans="1:23" ht="19.5" customHeight="1" x14ac:dyDescent="0.2">
      <c r="A343" s="130"/>
      <c r="B343" s="130"/>
      <c r="C343" s="2"/>
      <c r="D343" s="24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</row>
    <row r="344" spans="1:23" ht="19.5" customHeight="1" x14ac:dyDescent="0.2">
      <c r="A344" s="130"/>
      <c r="B344" s="130"/>
      <c r="C344" s="2"/>
      <c r="D344" s="24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</row>
    <row r="345" spans="1:23" ht="19.5" customHeight="1" x14ac:dyDescent="0.2">
      <c r="A345" s="130"/>
      <c r="B345" s="130"/>
      <c r="C345" s="2"/>
      <c r="D345" s="24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</row>
    <row r="346" spans="1:23" ht="19.5" customHeight="1" x14ac:dyDescent="0.2">
      <c r="A346" s="130"/>
      <c r="B346" s="130"/>
      <c r="C346" s="2"/>
      <c r="D346" s="24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</row>
    <row r="347" spans="1:23" ht="19.5" customHeight="1" x14ac:dyDescent="0.2">
      <c r="A347" s="130"/>
      <c r="B347" s="130"/>
      <c r="C347" s="2"/>
      <c r="D347" s="24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</row>
    <row r="348" spans="1:23" ht="19.5" customHeight="1" x14ac:dyDescent="0.2">
      <c r="A348" s="130"/>
      <c r="B348" s="130"/>
      <c r="C348" s="2"/>
      <c r="D348" s="24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</row>
    <row r="349" spans="1:23" ht="19.5" customHeight="1" x14ac:dyDescent="0.2">
      <c r="A349" s="130"/>
      <c r="B349" s="130"/>
      <c r="C349" s="2"/>
      <c r="D349" s="24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</row>
    <row r="350" spans="1:23" ht="19.5" customHeight="1" x14ac:dyDescent="0.2">
      <c r="A350" s="130"/>
      <c r="B350" s="130"/>
      <c r="C350" s="2"/>
      <c r="D350" s="24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</row>
    <row r="351" spans="1:23" ht="19.5" customHeight="1" x14ac:dyDescent="0.2">
      <c r="A351" s="130"/>
      <c r="B351" s="130"/>
      <c r="C351" s="2"/>
      <c r="D351" s="24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</row>
    <row r="352" spans="1:23" ht="19.5" customHeight="1" x14ac:dyDescent="0.2">
      <c r="A352" s="130"/>
      <c r="B352" s="130"/>
      <c r="C352" s="2"/>
      <c r="D352" s="24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</row>
    <row r="353" spans="1:23" ht="19.5" customHeight="1" x14ac:dyDescent="0.2">
      <c r="A353" s="130"/>
      <c r="B353" s="130"/>
      <c r="C353" s="2"/>
      <c r="D353" s="24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</row>
    <row r="354" spans="1:23" ht="19.5" customHeight="1" x14ac:dyDescent="0.2">
      <c r="A354" s="130"/>
      <c r="B354" s="130"/>
      <c r="C354" s="2"/>
      <c r="D354" s="24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</row>
    <row r="355" spans="1:23" ht="19.5" customHeight="1" x14ac:dyDescent="0.2">
      <c r="A355" s="130"/>
      <c r="B355" s="130"/>
      <c r="C355" s="2"/>
      <c r="D355" s="24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</row>
    <row r="356" spans="1:23" ht="19.5" customHeight="1" x14ac:dyDescent="0.2">
      <c r="A356" s="130"/>
      <c r="B356" s="130"/>
      <c r="C356" s="2"/>
      <c r="D356" s="24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</row>
    <row r="357" spans="1:23" ht="19.5" customHeight="1" x14ac:dyDescent="0.2">
      <c r="A357" s="130"/>
      <c r="B357" s="130"/>
      <c r="C357" s="2"/>
      <c r="D357" s="24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</row>
    <row r="358" spans="1:23" ht="19.5" customHeight="1" x14ac:dyDescent="0.2">
      <c r="A358" s="130"/>
      <c r="B358" s="130"/>
      <c r="C358" s="2"/>
      <c r="D358" s="24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</row>
    <row r="359" spans="1:23" ht="19.5" customHeight="1" x14ac:dyDescent="0.2">
      <c r="A359" s="130"/>
      <c r="B359" s="130"/>
      <c r="C359" s="2"/>
      <c r="D359" s="24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</row>
    <row r="360" spans="1:23" ht="19.5" customHeight="1" x14ac:dyDescent="0.2">
      <c r="A360" s="130"/>
      <c r="B360" s="130"/>
      <c r="C360" s="2"/>
      <c r="D360" s="24"/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</row>
    <row r="361" spans="1:23" ht="19.5" customHeight="1" x14ac:dyDescent="0.2">
      <c r="A361" s="130"/>
      <c r="B361" s="130"/>
      <c r="C361" s="2"/>
      <c r="D361" s="24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</row>
    <row r="362" spans="1:23" ht="19.5" customHeight="1" x14ac:dyDescent="0.2">
      <c r="A362" s="130"/>
      <c r="B362" s="130"/>
      <c r="C362" s="2"/>
      <c r="D362" s="24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</row>
    <row r="363" spans="1:23" ht="19.5" customHeight="1" x14ac:dyDescent="0.2">
      <c r="A363" s="130"/>
      <c r="B363" s="130"/>
      <c r="C363" s="2"/>
      <c r="D363" s="24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</row>
    <row r="364" spans="1:23" ht="19.5" customHeight="1" x14ac:dyDescent="0.2">
      <c r="A364" s="130"/>
      <c r="B364" s="130"/>
      <c r="C364" s="2"/>
      <c r="D364" s="24"/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</row>
    <row r="365" spans="1:23" ht="19.5" customHeight="1" x14ac:dyDescent="0.2">
      <c r="A365" s="130"/>
      <c r="B365" s="130"/>
      <c r="C365" s="2"/>
      <c r="D365" s="24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</row>
    <row r="366" spans="1:23" ht="19.5" customHeight="1" x14ac:dyDescent="0.2">
      <c r="A366" s="130"/>
      <c r="B366" s="130"/>
      <c r="C366" s="2"/>
      <c r="D366" s="24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</row>
    <row r="367" spans="1:23" ht="19.5" customHeight="1" x14ac:dyDescent="0.2">
      <c r="A367" s="130"/>
      <c r="B367" s="130"/>
      <c r="C367" s="2"/>
      <c r="D367" s="24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</row>
    <row r="368" spans="1:23" ht="19.5" customHeight="1" x14ac:dyDescent="0.2">
      <c r="A368" s="130"/>
      <c r="B368" s="130"/>
      <c r="C368" s="2"/>
      <c r="D368" s="24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</row>
    <row r="369" spans="1:23" ht="19.5" customHeight="1" x14ac:dyDescent="0.2">
      <c r="A369" s="130"/>
      <c r="B369" s="130"/>
      <c r="C369" s="2"/>
      <c r="D369" s="24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</row>
    <row r="370" spans="1:23" ht="19.5" customHeight="1" x14ac:dyDescent="0.2">
      <c r="A370" s="130"/>
      <c r="B370" s="130"/>
      <c r="C370" s="2"/>
      <c r="D370" s="24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</row>
    <row r="371" spans="1:23" ht="19.5" customHeight="1" x14ac:dyDescent="0.2">
      <c r="A371" s="130"/>
      <c r="B371" s="130"/>
      <c r="C371" s="2"/>
      <c r="D371" s="24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</row>
    <row r="372" spans="1:23" ht="19.5" customHeight="1" x14ac:dyDescent="0.2">
      <c r="A372" s="130"/>
      <c r="B372" s="130"/>
      <c r="C372" s="2"/>
      <c r="D372" s="24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</row>
    <row r="373" spans="1:23" ht="19.5" customHeight="1" x14ac:dyDescent="0.2">
      <c r="A373" s="130"/>
      <c r="B373" s="130"/>
      <c r="C373" s="2"/>
      <c r="D373" s="24"/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</row>
    <row r="374" spans="1:23" ht="19.5" customHeight="1" x14ac:dyDescent="0.2">
      <c r="A374" s="130"/>
      <c r="B374" s="130"/>
      <c r="C374" s="2"/>
      <c r="D374" s="24"/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</row>
    <row r="375" spans="1:23" ht="19.5" customHeight="1" x14ac:dyDescent="0.2">
      <c r="A375" s="130"/>
      <c r="B375" s="130"/>
      <c r="C375" s="2"/>
      <c r="D375" s="24"/>
      <c r="E375" s="130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</row>
    <row r="376" spans="1:23" ht="19.5" customHeight="1" x14ac:dyDescent="0.2">
      <c r="A376" s="130"/>
      <c r="B376" s="130"/>
      <c r="C376" s="2"/>
      <c r="D376" s="24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</row>
    <row r="377" spans="1:23" ht="19.5" customHeight="1" x14ac:dyDescent="0.2">
      <c r="A377" s="130"/>
      <c r="B377" s="130"/>
      <c r="C377" s="2"/>
      <c r="D377" s="24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</row>
    <row r="378" spans="1:23" ht="19.5" customHeight="1" x14ac:dyDescent="0.2">
      <c r="A378" s="130"/>
      <c r="B378" s="130"/>
      <c r="C378" s="2"/>
      <c r="D378" s="24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</row>
    <row r="379" spans="1:23" ht="19.5" customHeight="1" x14ac:dyDescent="0.2">
      <c r="A379" s="130"/>
      <c r="B379" s="130"/>
      <c r="C379" s="2"/>
      <c r="D379" s="24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</row>
    <row r="380" spans="1:23" ht="19.5" customHeight="1" x14ac:dyDescent="0.2">
      <c r="A380" s="130"/>
      <c r="B380" s="130"/>
      <c r="C380" s="2"/>
      <c r="D380" s="24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</row>
    <row r="381" spans="1:23" ht="19.5" customHeight="1" x14ac:dyDescent="0.2">
      <c r="A381" s="130"/>
      <c r="B381" s="130"/>
      <c r="C381" s="2"/>
      <c r="D381" s="24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</row>
    <row r="382" spans="1:23" ht="19.5" customHeight="1" x14ac:dyDescent="0.2">
      <c r="A382" s="130"/>
      <c r="B382" s="130"/>
      <c r="C382" s="2"/>
      <c r="D382" s="24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</row>
    <row r="383" spans="1:23" ht="19.5" customHeight="1" x14ac:dyDescent="0.2">
      <c r="A383" s="130"/>
      <c r="B383" s="130"/>
      <c r="C383" s="2"/>
      <c r="D383" s="24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</row>
    <row r="384" spans="1:23" ht="19.5" customHeight="1" x14ac:dyDescent="0.2">
      <c r="A384" s="130"/>
      <c r="B384" s="130"/>
      <c r="C384" s="2"/>
      <c r="D384" s="24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</row>
    <row r="385" spans="1:23" ht="19.5" customHeight="1" x14ac:dyDescent="0.2">
      <c r="A385" s="130"/>
      <c r="B385" s="130"/>
      <c r="C385" s="2"/>
      <c r="D385" s="24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</row>
    <row r="386" spans="1:23" ht="19.5" customHeight="1" x14ac:dyDescent="0.2">
      <c r="A386" s="130"/>
      <c r="B386" s="130"/>
      <c r="C386" s="2"/>
      <c r="D386" s="24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</row>
    <row r="387" spans="1:23" ht="19.5" customHeight="1" x14ac:dyDescent="0.2">
      <c r="A387" s="130"/>
      <c r="B387" s="130"/>
      <c r="C387" s="2"/>
      <c r="D387" s="24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</row>
    <row r="388" spans="1:23" ht="19.5" customHeight="1" x14ac:dyDescent="0.2">
      <c r="A388" s="130"/>
      <c r="B388" s="130"/>
      <c r="C388" s="2"/>
      <c r="D388" s="24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</row>
    <row r="389" spans="1:23" ht="19.5" customHeight="1" x14ac:dyDescent="0.2">
      <c r="A389" s="130"/>
      <c r="B389" s="130"/>
      <c r="C389" s="2"/>
      <c r="D389" s="24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</row>
    <row r="390" spans="1:23" ht="19.5" customHeight="1" x14ac:dyDescent="0.2">
      <c r="A390" s="130"/>
      <c r="B390" s="130"/>
      <c r="C390" s="2"/>
      <c r="D390" s="24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</row>
    <row r="391" spans="1:23" ht="19.5" customHeight="1" x14ac:dyDescent="0.2">
      <c r="A391" s="130"/>
      <c r="B391" s="130"/>
      <c r="C391" s="2"/>
      <c r="D391" s="24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</row>
    <row r="392" spans="1:23" ht="19.5" customHeight="1" x14ac:dyDescent="0.2">
      <c r="A392" s="130"/>
      <c r="B392" s="130"/>
      <c r="C392" s="2"/>
      <c r="D392" s="24"/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</row>
    <row r="393" spans="1:23" ht="19.5" customHeight="1" x14ac:dyDescent="0.2">
      <c r="A393" s="130"/>
      <c r="B393" s="130"/>
      <c r="C393" s="2"/>
      <c r="D393" s="24"/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</row>
    <row r="394" spans="1:23" ht="19.5" customHeight="1" x14ac:dyDescent="0.2">
      <c r="A394" s="130"/>
      <c r="B394" s="130"/>
      <c r="C394" s="2"/>
      <c r="D394" s="24"/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</row>
    <row r="395" spans="1:23" ht="19.5" customHeight="1" x14ac:dyDescent="0.2">
      <c r="A395" s="130"/>
      <c r="B395" s="130"/>
      <c r="C395" s="2"/>
      <c r="D395" s="24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</row>
    <row r="396" spans="1:23" ht="19.5" customHeight="1" x14ac:dyDescent="0.2">
      <c r="A396" s="130"/>
      <c r="B396" s="130"/>
      <c r="C396" s="2"/>
      <c r="D396" s="24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</row>
    <row r="397" spans="1:23" ht="19.5" customHeight="1" x14ac:dyDescent="0.2">
      <c r="A397" s="130"/>
      <c r="B397" s="130"/>
      <c r="C397" s="2"/>
      <c r="D397" s="24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</row>
    <row r="398" spans="1:23" ht="19.5" customHeight="1" x14ac:dyDescent="0.2">
      <c r="A398" s="130"/>
      <c r="B398" s="130"/>
      <c r="C398" s="2"/>
      <c r="D398" s="24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</row>
    <row r="399" spans="1:23" ht="19.5" customHeight="1" x14ac:dyDescent="0.2">
      <c r="A399" s="130"/>
      <c r="B399" s="130"/>
      <c r="C399" s="2"/>
      <c r="D399" s="24"/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</row>
    <row r="400" spans="1:23" ht="19.5" customHeight="1" x14ac:dyDescent="0.2">
      <c r="A400" s="130"/>
      <c r="B400" s="130"/>
      <c r="C400" s="2"/>
      <c r="D400" s="24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</row>
    <row r="401" spans="1:23" ht="19.5" customHeight="1" x14ac:dyDescent="0.2">
      <c r="A401" s="130"/>
      <c r="B401" s="130"/>
      <c r="C401" s="2"/>
      <c r="D401" s="24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</row>
    <row r="402" spans="1:23" ht="19.5" customHeight="1" x14ac:dyDescent="0.2">
      <c r="A402" s="130"/>
      <c r="B402" s="130"/>
      <c r="C402" s="2"/>
      <c r="D402" s="24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</row>
    <row r="403" spans="1:23" ht="19.5" customHeight="1" x14ac:dyDescent="0.2">
      <c r="A403" s="130"/>
      <c r="B403" s="130"/>
      <c r="C403" s="2"/>
      <c r="D403" s="24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</row>
    <row r="404" spans="1:23" ht="19.5" customHeight="1" x14ac:dyDescent="0.2">
      <c r="A404" s="130"/>
      <c r="B404" s="130"/>
      <c r="C404" s="2"/>
      <c r="D404" s="24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</row>
    <row r="405" spans="1:23" ht="19.5" customHeight="1" x14ac:dyDescent="0.2">
      <c r="A405" s="130"/>
      <c r="B405" s="130"/>
      <c r="C405" s="2"/>
      <c r="D405" s="24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</row>
    <row r="406" spans="1:23" ht="19.5" customHeight="1" x14ac:dyDescent="0.2">
      <c r="A406" s="130"/>
      <c r="B406" s="130"/>
      <c r="C406" s="2"/>
      <c r="D406" s="24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</row>
    <row r="407" spans="1:23" ht="19.5" customHeight="1" x14ac:dyDescent="0.2">
      <c r="A407" s="130"/>
      <c r="B407" s="130"/>
      <c r="C407" s="2"/>
      <c r="D407" s="24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</row>
    <row r="408" spans="1:23" ht="19.5" customHeight="1" x14ac:dyDescent="0.2">
      <c r="A408" s="130"/>
      <c r="B408" s="130"/>
      <c r="C408" s="2"/>
      <c r="D408" s="24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</row>
    <row r="409" spans="1:23" ht="19.5" customHeight="1" x14ac:dyDescent="0.2">
      <c r="A409" s="130"/>
      <c r="B409" s="130"/>
      <c r="C409" s="2"/>
      <c r="D409" s="24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</row>
    <row r="410" spans="1:23" ht="19.5" customHeight="1" x14ac:dyDescent="0.2">
      <c r="A410" s="130"/>
      <c r="B410" s="130"/>
      <c r="C410" s="2"/>
      <c r="D410" s="24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</row>
    <row r="411" spans="1:23" ht="19.5" customHeight="1" x14ac:dyDescent="0.2">
      <c r="A411" s="130"/>
      <c r="B411" s="130"/>
      <c r="C411" s="2"/>
      <c r="D411" s="24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</row>
    <row r="412" spans="1:23" ht="19.5" customHeight="1" x14ac:dyDescent="0.2">
      <c r="A412" s="130"/>
      <c r="B412" s="130"/>
      <c r="C412" s="2"/>
      <c r="D412" s="24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</row>
    <row r="413" spans="1:23" ht="19.5" customHeight="1" x14ac:dyDescent="0.2">
      <c r="A413" s="130"/>
      <c r="B413" s="130"/>
      <c r="C413" s="2"/>
      <c r="D413" s="24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</row>
    <row r="414" spans="1:23" ht="19.5" customHeight="1" x14ac:dyDescent="0.2">
      <c r="A414" s="130"/>
      <c r="B414" s="130"/>
      <c r="C414" s="2"/>
      <c r="D414" s="24"/>
      <c r="E414" s="130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</row>
    <row r="415" spans="1:23" ht="19.5" customHeight="1" x14ac:dyDescent="0.2">
      <c r="A415" s="130"/>
      <c r="B415" s="130"/>
      <c r="C415" s="2"/>
      <c r="D415" s="24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</row>
    <row r="416" spans="1:23" ht="19.5" customHeight="1" x14ac:dyDescent="0.2">
      <c r="A416" s="130"/>
      <c r="B416" s="130"/>
      <c r="C416" s="2"/>
      <c r="D416" s="24"/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</row>
    <row r="417" spans="1:23" ht="19.5" customHeight="1" x14ac:dyDescent="0.2">
      <c r="A417" s="130"/>
      <c r="B417" s="130"/>
      <c r="C417" s="2"/>
      <c r="D417" s="24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</row>
    <row r="418" spans="1:23" ht="19.5" customHeight="1" x14ac:dyDescent="0.2">
      <c r="A418" s="130"/>
      <c r="B418" s="130"/>
      <c r="C418" s="2"/>
      <c r="D418" s="24"/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</row>
    <row r="419" spans="1:23" ht="19.5" customHeight="1" x14ac:dyDescent="0.2">
      <c r="A419" s="130"/>
      <c r="B419" s="130"/>
      <c r="C419" s="2"/>
      <c r="D419" s="24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</row>
    <row r="420" spans="1:23" ht="19.5" customHeight="1" x14ac:dyDescent="0.2">
      <c r="A420" s="130"/>
      <c r="B420" s="130"/>
      <c r="C420" s="2"/>
      <c r="D420" s="24"/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</row>
    <row r="421" spans="1:23" ht="19.5" customHeight="1" x14ac:dyDescent="0.2">
      <c r="A421" s="130"/>
      <c r="B421" s="130"/>
      <c r="C421" s="2"/>
      <c r="D421" s="24"/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</row>
    <row r="422" spans="1:23" ht="19.5" customHeight="1" x14ac:dyDescent="0.2">
      <c r="A422" s="130"/>
      <c r="B422" s="130"/>
      <c r="C422" s="2"/>
      <c r="D422" s="24"/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</row>
    <row r="423" spans="1:23" ht="19.5" customHeight="1" x14ac:dyDescent="0.2">
      <c r="A423" s="130"/>
      <c r="B423" s="130"/>
      <c r="C423" s="2"/>
      <c r="D423" s="24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</row>
    <row r="424" spans="1:23" ht="19.5" customHeight="1" x14ac:dyDescent="0.2">
      <c r="A424" s="130"/>
      <c r="B424" s="130"/>
      <c r="C424" s="2"/>
      <c r="D424" s="24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</row>
    <row r="425" spans="1:23" ht="19.5" customHeight="1" x14ac:dyDescent="0.2">
      <c r="A425" s="130"/>
      <c r="B425" s="130"/>
      <c r="C425" s="2"/>
      <c r="D425" s="24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</row>
    <row r="426" spans="1:23" ht="19.5" customHeight="1" x14ac:dyDescent="0.2">
      <c r="A426" s="130"/>
      <c r="B426" s="130"/>
      <c r="C426" s="2"/>
      <c r="D426" s="24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</row>
    <row r="427" spans="1:23" ht="19.5" customHeight="1" x14ac:dyDescent="0.2">
      <c r="A427" s="130"/>
      <c r="B427" s="130"/>
      <c r="C427" s="2"/>
      <c r="D427" s="24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</row>
    <row r="428" spans="1:23" ht="19.5" customHeight="1" x14ac:dyDescent="0.2">
      <c r="A428" s="130"/>
      <c r="B428" s="130"/>
      <c r="C428" s="2"/>
      <c r="D428" s="24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</row>
    <row r="429" spans="1:23" ht="19.5" customHeight="1" x14ac:dyDescent="0.2">
      <c r="A429" s="130"/>
      <c r="B429" s="130"/>
      <c r="C429" s="2"/>
      <c r="D429" s="24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</row>
    <row r="430" spans="1:23" ht="19.5" customHeight="1" x14ac:dyDescent="0.2">
      <c r="A430" s="130"/>
      <c r="B430" s="130"/>
      <c r="C430" s="2"/>
      <c r="D430" s="24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</row>
    <row r="431" spans="1:23" ht="19.5" customHeight="1" x14ac:dyDescent="0.2">
      <c r="A431" s="130"/>
      <c r="B431" s="130"/>
      <c r="C431" s="2"/>
      <c r="D431" s="24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</row>
    <row r="432" spans="1:23" ht="19.5" customHeight="1" x14ac:dyDescent="0.2">
      <c r="A432" s="130"/>
      <c r="B432" s="130"/>
      <c r="C432" s="2"/>
      <c r="D432" s="24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</row>
    <row r="433" spans="1:23" ht="19.5" customHeight="1" x14ac:dyDescent="0.2">
      <c r="A433" s="130"/>
      <c r="B433" s="130"/>
      <c r="C433" s="2"/>
      <c r="D433" s="24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</row>
    <row r="434" spans="1:23" ht="19.5" customHeight="1" x14ac:dyDescent="0.2">
      <c r="A434" s="130"/>
      <c r="B434" s="130"/>
      <c r="C434" s="2"/>
      <c r="D434" s="24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</row>
    <row r="435" spans="1:23" ht="19.5" customHeight="1" x14ac:dyDescent="0.2">
      <c r="A435" s="130"/>
      <c r="B435" s="130"/>
      <c r="C435" s="2"/>
      <c r="D435" s="24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</row>
    <row r="436" spans="1:23" ht="19.5" customHeight="1" x14ac:dyDescent="0.2">
      <c r="A436" s="130"/>
      <c r="B436" s="130"/>
      <c r="C436" s="2"/>
      <c r="D436" s="24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</row>
    <row r="437" spans="1:23" ht="19.5" customHeight="1" x14ac:dyDescent="0.2">
      <c r="A437" s="130"/>
      <c r="B437" s="130"/>
      <c r="C437" s="2"/>
      <c r="D437" s="24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</row>
    <row r="438" spans="1:23" ht="19.5" customHeight="1" x14ac:dyDescent="0.2">
      <c r="A438" s="130"/>
      <c r="B438" s="130"/>
      <c r="C438" s="2"/>
      <c r="D438" s="24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</row>
    <row r="439" spans="1:23" ht="19.5" customHeight="1" x14ac:dyDescent="0.2">
      <c r="A439" s="130"/>
      <c r="B439" s="130"/>
      <c r="C439" s="2"/>
      <c r="D439" s="24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</row>
    <row r="440" spans="1:23" ht="19.5" customHeight="1" x14ac:dyDescent="0.2">
      <c r="A440" s="130"/>
      <c r="B440" s="130"/>
      <c r="C440" s="2"/>
      <c r="D440" s="24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</row>
    <row r="441" spans="1:23" ht="19.5" customHeight="1" x14ac:dyDescent="0.2">
      <c r="A441" s="130"/>
      <c r="B441" s="130"/>
      <c r="C441" s="2"/>
      <c r="D441" s="24"/>
      <c r="E441" s="130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</row>
    <row r="442" spans="1:23" ht="19.5" customHeight="1" x14ac:dyDescent="0.2">
      <c r="A442" s="130"/>
      <c r="B442" s="130"/>
      <c r="C442" s="2"/>
      <c r="D442" s="24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</row>
    <row r="443" spans="1:23" ht="19.5" customHeight="1" x14ac:dyDescent="0.2">
      <c r="A443" s="130"/>
      <c r="B443" s="130"/>
      <c r="C443" s="2"/>
      <c r="D443" s="24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</row>
    <row r="444" spans="1:23" ht="19.5" customHeight="1" x14ac:dyDescent="0.2">
      <c r="A444" s="130"/>
      <c r="B444" s="130"/>
      <c r="C444" s="2"/>
      <c r="D444" s="24"/>
      <c r="E444" s="130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</row>
    <row r="445" spans="1:23" ht="19.5" customHeight="1" x14ac:dyDescent="0.2">
      <c r="A445" s="130"/>
      <c r="B445" s="130"/>
      <c r="C445" s="2"/>
      <c r="D445" s="24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</row>
    <row r="446" spans="1:23" ht="19.5" customHeight="1" x14ac:dyDescent="0.2">
      <c r="A446" s="130"/>
      <c r="B446" s="130"/>
      <c r="C446" s="2"/>
      <c r="D446" s="24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</row>
    <row r="447" spans="1:23" ht="19.5" customHeight="1" x14ac:dyDescent="0.2">
      <c r="A447" s="130"/>
      <c r="B447" s="130"/>
      <c r="C447" s="2"/>
      <c r="D447" s="24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</row>
    <row r="448" spans="1:23" ht="19.5" customHeight="1" x14ac:dyDescent="0.2">
      <c r="A448" s="130"/>
      <c r="B448" s="130"/>
      <c r="C448" s="2"/>
      <c r="D448" s="24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</row>
    <row r="449" spans="1:23" ht="19.5" customHeight="1" x14ac:dyDescent="0.2">
      <c r="A449" s="130"/>
      <c r="B449" s="130"/>
      <c r="C449" s="2"/>
      <c r="D449" s="24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</row>
    <row r="450" spans="1:23" ht="19.5" customHeight="1" x14ac:dyDescent="0.2">
      <c r="A450" s="130"/>
      <c r="B450" s="130"/>
      <c r="C450" s="2"/>
      <c r="D450" s="24"/>
      <c r="E450" s="130"/>
      <c r="F450" s="130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</row>
    <row r="451" spans="1:23" ht="19.5" customHeight="1" x14ac:dyDescent="0.2">
      <c r="A451" s="130"/>
      <c r="B451" s="130"/>
      <c r="C451" s="2"/>
      <c r="D451" s="24"/>
      <c r="E451" s="130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</row>
    <row r="452" spans="1:23" ht="19.5" customHeight="1" x14ac:dyDescent="0.2">
      <c r="A452" s="130"/>
      <c r="B452" s="130"/>
      <c r="C452" s="2"/>
      <c r="D452" s="24"/>
      <c r="E452" s="130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</row>
    <row r="453" spans="1:23" ht="19.5" customHeight="1" x14ac:dyDescent="0.2">
      <c r="A453" s="130"/>
      <c r="B453" s="130"/>
      <c r="C453" s="2"/>
      <c r="D453" s="24"/>
      <c r="E453" s="130"/>
      <c r="F453" s="130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</row>
    <row r="454" spans="1:23" ht="19.5" customHeight="1" x14ac:dyDescent="0.2">
      <c r="A454" s="130"/>
      <c r="B454" s="130"/>
      <c r="C454" s="2"/>
      <c r="D454" s="24"/>
      <c r="E454" s="130"/>
      <c r="F454" s="130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</row>
    <row r="455" spans="1:23" ht="19.5" customHeight="1" x14ac:dyDescent="0.2">
      <c r="A455" s="130"/>
      <c r="B455" s="130"/>
      <c r="C455" s="2"/>
      <c r="D455" s="24"/>
      <c r="E455" s="130"/>
      <c r="F455" s="130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</row>
    <row r="456" spans="1:23" ht="19.5" customHeight="1" x14ac:dyDescent="0.2">
      <c r="A456" s="130"/>
      <c r="B456" s="130"/>
      <c r="C456" s="2"/>
      <c r="D456" s="24"/>
      <c r="E456" s="130"/>
      <c r="F456" s="130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</row>
    <row r="457" spans="1:23" ht="19.5" customHeight="1" x14ac:dyDescent="0.2">
      <c r="A457" s="130"/>
      <c r="B457" s="130"/>
      <c r="C457" s="2"/>
      <c r="D457" s="24"/>
      <c r="E457" s="130"/>
      <c r="F457" s="130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</row>
    <row r="458" spans="1:23" ht="19.5" customHeight="1" x14ac:dyDescent="0.2">
      <c r="A458" s="130"/>
      <c r="B458" s="130"/>
      <c r="C458" s="2"/>
      <c r="D458" s="24"/>
      <c r="E458" s="130"/>
      <c r="F458" s="130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</row>
    <row r="459" spans="1:23" ht="19.5" customHeight="1" x14ac:dyDescent="0.2">
      <c r="A459" s="130"/>
      <c r="B459" s="130"/>
      <c r="C459" s="2"/>
      <c r="D459" s="24"/>
      <c r="E459" s="130"/>
      <c r="F459" s="130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</row>
    <row r="460" spans="1:23" ht="19.5" customHeight="1" x14ac:dyDescent="0.2">
      <c r="A460" s="130"/>
      <c r="B460" s="130"/>
      <c r="C460" s="2"/>
      <c r="D460" s="24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</row>
    <row r="461" spans="1:23" ht="19.5" customHeight="1" x14ac:dyDescent="0.2">
      <c r="A461" s="130"/>
      <c r="B461" s="130"/>
      <c r="C461" s="2"/>
      <c r="D461" s="24"/>
      <c r="E461" s="130"/>
      <c r="F461" s="130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</row>
    <row r="462" spans="1:23" ht="19.5" customHeight="1" x14ac:dyDescent="0.2">
      <c r="A462" s="130"/>
      <c r="B462" s="130"/>
      <c r="C462" s="2"/>
      <c r="D462" s="24"/>
      <c r="E462" s="130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</row>
    <row r="463" spans="1:23" ht="19.5" customHeight="1" x14ac:dyDescent="0.2">
      <c r="A463" s="130"/>
      <c r="B463" s="130"/>
      <c r="C463" s="2"/>
      <c r="D463" s="24"/>
      <c r="E463" s="130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</row>
    <row r="464" spans="1:23" ht="19.5" customHeight="1" x14ac:dyDescent="0.2">
      <c r="A464" s="130"/>
      <c r="B464" s="130"/>
      <c r="C464" s="2"/>
      <c r="D464" s="24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</row>
    <row r="465" spans="1:23" ht="19.5" customHeight="1" x14ac:dyDescent="0.2">
      <c r="A465" s="130"/>
      <c r="B465" s="130"/>
      <c r="C465" s="2"/>
      <c r="D465" s="24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</row>
    <row r="466" spans="1:23" ht="19.5" customHeight="1" x14ac:dyDescent="0.2">
      <c r="A466" s="130"/>
      <c r="B466" s="130"/>
      <c r="C466" s="2"/>
      <c r="D466" s="24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</row>
    <row r="467" spans="1:23" ht="19.5" customHeight="1" x14ac:dyDescent="0.2">
      <c r="A467" s="130"/>
      <c r="B467" s="130"/>
      <c r="C467" s="2"/>
      <c r="D467" s="24"/>
      <c r="E467" s="130"/>
      <c r="F467" s="130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</row>
    <row r="468" spans="1:23" ht="19.5" customHeight="1" x14ac:dyDescent="0.2">
      <c r="A468" s="130"/>
      <c r="B468" s="130"/>
      <c r="C468" s="2"/>
      <c r="D468" s="24"/>
      <c r="E468" s="130"/>
      <c r="F468" s="130"/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</row>
    <row r="469" spans="1:23" ht="19.5" customHeight="1" x14ac:dyDescent="0.2">
      <c r="A469" s="130"/>
      <c r="B469" s="130"/>
      <c r="C469" s="2"/>
      <c r="D469" s="24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</row>
    <row r="470" spans="1:23" ht="19.5" customHeight="1" x14ac:dyDescent="0.2">
      <c r="A470" s="130"/>
      <c r="B470" s="130"/>
      <c r="C470" s="2"/>
      <c r="D470" s="24"/>
      <c r="E470" s="130"/>
      <c r="F470" s="130"/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</row>
    <row r="471" spans="1:23" ht="19.5" customHeight="1" x14ac:dyDescent="0.2">
      <c r="A471" s="130"/>
      <c r="B471" s="130"/>
      <c r="C471" s="2"/>
      <c r="D471" s="24"/>
      <c r="E471" s="130"/>
      <c r="F471" s="130"/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</row>
    <row r="472" spans="1:23" ht="19.5" customHeight="1" x14ac:dyDescent="0.2">
      <c r="A472" s="130"/>
      <c r="B472" s="130"/>
      <c r="C472" s="2"/>
      <c r="D472" s="24"/>
      <c r="E472" s="130"/>
      <c r="F472" s="130"/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</row>
    <row r="473" spans="1:23" ht="19.5" customHeight="1" x14ac:dyDescent="0.2">
      <c r="A473" s="130"/>
      <c r="B473" s="130"/>
      <c r="C473" s="2"/>
      <c r="D473" s="24"/>
      <c r="E473" s="130"/>
      <c r="F473" s="130"/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</row>
    <row r="474" spans="1:23" ht="19.5" customHeight="1" x14ac:dyDescent="0.2">
      <c r="A474" s="130"/>
      <c r="B474" s="130"/>
      <c r="C474" s="2"/>
      <c r="D474" s="24"/>
      <c r="E474" s="130"/>
      <c r="F474" s="130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</row>
    <row r="475" spans="1:23" ht="19.5" customHeight="1" x14ac:dyDescent="0.2">
      <c r="A475" s="130"/>
      <c r="B475" s="130"/>
      <c r="C475" s="2"/>
      <c r="D475" s="24"/>
      <c r="E475" s="130"/>
      <c r="F475" s="130"/>
      <c r="G475" s="13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</row>
    <row r="476" spans="1:23" ht="19.5" customHeight="1" x14ac:dyDescent="0.2">
      <c r="A476" s="130"/>
      <c r="B476" s="130"/>
      <c r="C476" s="2"/>
      <c r="D476" s="24"/>
      <c r="E476" s="130"/>
      <c r="F476" s="130"/>
      <c r="G476" s="13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</row>
    <row r="477" spans="1:23" ht="19.5" customHeight="1" x14ac:dyDescent="0.2">
      <c r="A477" s="130"/>
      <c r="B477" s="130"/>
      <c r="C477" s="2"/>
      <c r="D477" s="24"/>
      <c r="E477" s="130"/>
      <c r="F477" s="130"/>
      <c r="G477" s="130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</row>
    <row r="478" spans="1:23" ht="19.5" customHeight="1" x14ac:dyDescent="0.2">
      <c r="A478" s="130"/>
      <c r="B478" s="130"/>
      <c r="C478" s="2"/>
      <c r="D478" s="24"/>
      <c r="E478" s="130"/>
      <c r="F478" s="130"/>
      <c r="G478" s="13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</row>
    <row r="479" spans="1:23" ht="19.5" customHeight="1" x14ac:dyDescent="0.2">
      <c r="A479" s="130"/>
      <c r="B479" s="130"/>
      <c r="C479" s="2"/>
      <c r="D479" s="24"/>
      <c r="E479" s="130"/>
      <c r="F479" s="130"/>
      <c r="G479" s="13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</row>
    <row r="480" spans="1:23" ht="19.5" customHeight="1" x14ac:dyDescent="0.2">
      <c r="A480" s="130"/>
      <c r="B480" s="130"/>
      <c r="C480" s="2"/>
      <c r="D480" s="24"/>
      <c r="E480" s="130"/>
      <c r="F480" s="130"/>
      <c r="G480" s="13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</row>
    <row r="481" spans="1:23" ht="19.5" customHeight="1" x14ac:dyDescent="0.2">
      <c r="A481" s="130"/>
      <c r="B481" s="130"/>
      <c r="C481" s="2"/>
      <c r="D481" s="24"/>
      <c r="E481" s="130"/>
      <c r="F481" s="130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</row>
    <row r="482" spans="1:23" ht="19.5" customHeight="1" x14ac:dyDescent="0.2">
      <c r="A482" s="130"/>
      <c r="B482" s="130"/>
      <c r="C482" s="2"/>
      <c r="D482" s="24"/>
      <c r="E482" s="130"/>
      <c r="F482" s="130"/>
      <c r="G482" s="13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</row>
    <row r="483" spans="1:23" ht="19.5" customHeight="1" x14ac:dyDescent="0.2">
      <c r="A483" s="130"/>
      <c r="B483" s="130"/>
      <c r="C483" s="2"/>
      <c r="D483" s="24"/>
      <c r="E483" s="130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</row>
    <row r="484" spans="1:23" ht="19.5" customHeight="1" x14ac:dyDescent="0.2">
      <c r="A484" s="130"/>
      <c r="B484" s="130"/>
      <c r="C484" s="2"/>
      <c r="D484" s="24"/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</row>
    <row r="485" spans="1:23" ht="19.5" customHeight="1" x14ac:dyDescent="0.2">
      <c r="A485" s="130"/>
      <c r="B485" s="130"/>
      <c r="C485" s="2"/>
      <c r="D485" s="24"/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</row>
    <row r="486" spans="1:23" ht="19.5" customHeight="1" x14ac:dyDescent="0.2">
      <c r="A486" s="130"/>
      <c r="B486" s="130"/>
      <c r="C486" s="2"/>
      <c r="D486" s="24"/>
      <c r="E486" s="130"/>
      <c r="F486" s="130"/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</row>
    <row r="487" spans="1:23" ht="19.5" customHeight="1" x14ac:dyDescent="0.2">
      <c r="A487" s="130"/>
      <c r="B487" s="130"/>
      <c r="C487" s="2"/>
      <c r="D487" s="24"/>
      <c r="E487" s="130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</row>
    <row r="488" spans="1:23" ht="19.5" customHeight="1" x14ac:dyDescent="0.2">
      <c r="A488" s="130"/>
      <c r="B488" s="130"/>
      <c r="C488" s="2"/>
      <c r="D488" s="24"/>
      <c r="E488" s="130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</row>
    <row r="489" spans="1:23" ht="19.5" customHeight="1" x14ac:dyDescent="0.2">
      <c r="A489" s="130"/>
      <c r="B489" s="130"/>
      <c r="C489" s="2"/>
      <c r="D489" s="24"/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</row>
    <row r="490" spans="1:23" ht="19.5" customHeight="1" x14ac:dyDescent="0.2">
      <c r="A490" s="130"/>
      <c r="B490" s="130"/>
      <c r="C490" s="2"/>
      <c r="D490" s="24"/>
      <c r="E490" s="130"/>
      <c r="F490" s="130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</row>
    <row r="491" spans="1:23" ht="19.5" customHeight="1" x14ac:dyDescent="0.2">
      <c r="A491" s="130"/>
      <c r="B491" s="130"/>
      <c r="C491" s="2"/>
      <c r="D491" s="24"/>
      <c r="E491" s="130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</row>
    <row r="492" spans="1:23" ht="19.5" customHeight="1" x14ac:dyDescent="0.2">
      <c r="A492" s="130"/>
      <c r="B492" s="130"/>
      <c r="C492" s="2"/>
      <c r="D492" s="24"/>
      <c r="E492" s="130"/>
      <c r="F492" s="130"/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</row>
    <row r="493" spans="1:23" ht="19.5" customHeight="1" x14ac:dyDescent="0.2">
      <c r="A493" s="130"/>
      <c r="B493" s="130"/>
      <c r="C493" s="2"/>
      <c r="D493" s="24"/>
      <c r="E493" s="130"/>
      <c r="F493" s="130"/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</row>
    <row r="494" spans="1:23" ht="19.5" customHeight="1" x14ac:dyDescent="0.2">
      <c r="A494" s="130"/>
      <c r="B494" s="130"/>
      <c r="C494" s="2"/>
      <c r="D494" s="24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</row>
    <row r="495" spans="1:23" ht="19.5" customHeight="1" x14ac:dyDescent="0.2">
      <c r="A495" s="130"/>
      <c r="B495" s="130"/>
      <c r="C495" s="2"/>
      <c r="D495" s="24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</row>
    <row r="496" spans="1:23" ht="19.5" customHeight="1" x14ac:dyDescent="0.2">
      <c r="A496" s="130"/>
      <c r="B496" s="130"/>
      <c r="C496" s="2"/>
      <c r="D496" s="24"/>
      <c r="E496" s="130"/>
      <c r="F496" s="130"/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</row>
    <row r="497" spans="1:23" ht="19.5" customHeight="1" x14ac:dyDescent="0.2">
      <c r="A497" s="130"/>
      <c r="B497" s="130"/>
      <c r="C497" s="2"/>
      <c r="D497" s="24"/>
      <c r="E497" s="130"/>
      <c r="F497" s="130"/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</row>
    <row r="498" spans="1:23" ht="19.5" customHeight="1" x14ac:dyDescent="0.2">
      <c r="A498" s="130"/>
      <c r="B498" s="130"/>
      <c r="C498" s="2"/>
      <c r="D498" s="24"/>
      <c r="E498" s="130"/>
      <c r="F498" s="130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</row>
    <row r="499" spans="1:23" ht="19.5" customHeight="1" x14ac:dyDescent="0.2">
      <c r="A499" s="130"/>
      <c r="B499" s="130"/>
      <c r="C499" s="2"/>
      <c r="D499" s="24"/>
      <c r="E499" s="130"/>
      <c r="F499" s="130"/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</row>
    <row r="500" spans="1:23" ht="19.5" customHeight="1" x14ac:dyDescent="0.2">
      <c r="A500" s="130"/>
      <c r="B500" s="130"/>
      <c r="C500" s="2"/>
      <c r="D500" s="24"/>
      <c r="E500" s="130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</row>
    <row r="501" spans="1:23" ht="19.5" customHeight="1" x14ac:dyDescent="0.2">
      <c r="A501" s="130"/>
      <c r="B501" s="130"/>
      <c r="C501" s="2"/>
      <c r="D501" s="24"/>
      <c r="E501" s="130"/>
      <c r="F501" s="130"/>
      <c r="G501" s="13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</row>
    <row r="502" spans="1:23" ht="19.5" customHeight="1" x14ac:dyDescent="0.2">
      <c r="A502" s="130"/>
      <c r="B502" s="130"/>
      <c r="C502" s="2"/>
      <c r="D502" s="24"/>
      <c r="E502" s="130"/>
      <c r="F502" s="130"/>
      <c r="G502" s="13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</row>
    <row r="503" spans="1:23" ht="19.5" customHeight="1" x14ac:dyDescent="0.2">
      <c r="A503" s="130"/>
      <c r="B503" s="130"/>
      <c r="C503" s="2"/>
      <c r="D503" s="24"/>
      <c r="E503" s="130"/>
      <c r="F503" s="130"/>
      <c r="G503" s="13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</row>
    <row r="504" spans="1:23" ht="19.5" customHeight="1" x14ac:dyDescent="0.2">
      <c r="A504" s="130"/>
      <c r="B504" s="130"/>
      <c r="C504" s="2"/>
      <c r="D504" s="24"/>
      <c r="E504" s="130"/>
      <c r="F504" s="130"/>
      <c r="G504" s="13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</row>
    <row r="505" spans="1:23" ht="19.5" customHeight="1" x14ac:dyDescent="0.2">
      <c r="A505" s="130"/>
      <c r="B505" s="130"/>
      <c r="C505" s="2"/>
      <c r="D505" s="24"/>
      <c r="E505" s="130"/>
      <c r="F505" s="130"/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</row>
    <row r="506" spans="1:23" ht="19.5" customHeight="1" x14ac:dyDescent="0.2">
      <c r="A506" s="130"/>
      <c r="B506" s="130"/>
      <c r="C506" s="2"/>
      <c r="D506" s="24"/>
      <c r="E506" s="130"/>
      <c r="F506" s="130"/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</row>
    <row r="507" spans="1:23" ht="19.5" customHeight="1" x14ac:dyDescent="0.2">
      <c r="A507" s="130"/>
      <c r="B507" s="130"/>
      <c r="C507" s="2"/>
      <c r="D507" s="24"/>
      <c r="E507" s="130"/>
      <c r="F507" s="130"/>
      <c r="G507" s="13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</row>
    <row r="508" spans="1:23" ht="19.5" customHeight="1" x14ac:dyDescent="0.2">
      <c r="A508" s="130"/>
      <c r="B508" s="130"/>
      <c r="C508" s="2"/>
      <c r="D508" s="24"/>
      <c r="E508" s="130"/>
      <c r="F508" s="130"/>
      <c r="G508" s="13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</row>
    <row r="509" spans="1:23" ht="19.5" customHeight="1" x14ac:dyDescent="0.2">
      <c r="A509" s="130"/>
      <c r="B509" s="130"/>
      <c r="C509" s="2"/>
      <c r="D509" s="24"/>
      <c r="E509" s="130"/>
      <c r="F509" s="130"/>
      <c r="G509" s="13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</row>
    <row r="510" spans="1:23" ht="19.5" customHeight="1" x14ac:dyDescent="0.2">
      <c r="A510" s="130"/>
      <c r="B510" s="130"/>
      <c r="C510" s="2"/>
      <c r="D510" s="24"/>
      <c r="E510" s="130"/>
      <c r="F510" s="130"/>
      <c r="G510" s="13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</row>
    <row r="511" spans="1:23" ht="19.5" customHeight="1" x14ac:dyDescent="0.2">
      <c r="A511" s="130"/>
      <c r="B511" s="130"/>
      <c r="C511" s="2"/>
      <c r="D511" s="24"/>
      <c r="E511" s="130"/>
      <c r="F511" s="130"/>
      <c r="G511" s="13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</row>
    <row r="512" spans="1:23" ht="19.5" customHeight="1" x14ac:dyDescent="0.2">
      <c r="A512" s="130"/>
      <c r="B512" s="130"/>
      <c r="C512" s="2"/>
      <c r="D512" s="24"/>
      <c r="E512" s="130"/>
      <c r="F512" s="130"/>
      <c r="G512" s="13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</row>
    <row r="513" spans="1:23" ht="19.5" customHeight="1" x14ac:dyDescent="0.2">
      <c r="A513" s="130"/>
      <c r="B513" s="130"/>
      <c r="C513" s="2"/>
      <c r="D513" s="24"/>
      <c r="E513" s="130"/>
      <c r="F513" s="130"/>
      <c r="G513" s="13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</row>
    <row r="514" spans="1:23" ht="19.5" customHeight="1" x14ac:dyDescent="0.2">
      <c r="A514" s="130"/>
      <c r="B514" s="130"/>
      <c r="C514" s="2"/>
      <c r="D514" s="24"/>
      <c r="E514" s="130"/>
      <c r="F514" s="130"/>
      <c r="G514" s="13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</row>
    <row r="515" spans="1:23" ht="19.5" customHeight="1" x14ac:dyDescent="0.2">
      <c r="A515" s="130"/>
      <c r="B515" s="130"/>
      <c r="C515" s="2"/>
      <c r="D515" s="24"/>
      <c r="E515" s="130"/>
      <c r="F515" s="130"/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</row>
    <row r="516" spans="1:23" ht="19.5" customHeight="1" x14ac:dyDescent="0.2">
      <c r="A516" s="130"/>
      <c r="B516" s="130"/>
      <c r="C516" s="2"/>
      <c r="D516" s="24"/>
      <c r="E516" s="130"/>
      <c r="F516" s="130"/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</row>
    <row r="517" spans="1:23" ht="19.5" customHeight="1" x14ac:dyDescent="0.2">
      <c r="A517" s="130"/>
      <c r="B517" s="130"/>
      <c r="C517" s="2"/>
      <c r="D517" s="24"/>
      <c r="E517" s="130"/>
      <c r="F517" s="130"/>
      <c r="G517" s="13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</row>
    <row r="518" spans="1:23" ht="19.5" customHeight="1" x14ac:dyDescent="0.2">
      <c r="A518" s="130"/>
      <c r="B518" s="130"/>
      <c r="C518" s="2"/>
      <c r="D518" s="24"/>
      <c r="E518" s="130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</row>
    <row r="519" spans="1:23" ht="19.5" customHeight="1" x14ac:dyDescent="0.2">
      <c r="A519" s="130"/>
      <c r="B519" s="130"/>
      <c r="C519" s="2"/>
      <c r="D519" s="24"/>
      <c r="E519" s="130"/>
      <c r="F519" s="130"/>
      <c r="G519" s="13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</row>
    <row r="520" spans="1:23" ht="19.5" customHeight="1" x14ac:dyDescent="0.2">
      <c r="A520" s="130"/>
      <c r="B520" s="130"/>
      <c r="C520" s="2"/>
      <c r="D520" s="24"/>
      <c r="E520" s="130"/>
      <c r="F520" s="130"/>
      <c r="G520" s="13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</row>
    <row r="521" spans="1:23" ht="19.5" customHeight="1" x14ac:dyDescent="0.2">
      <c r="A521" s="130"/>
      <c r="B521" s="130"/>
      <c r="C521" s="2"/>
      <c r="D521" s="24"/>
      <c r="E521" s="130"/>
      <c r="F521" s="130"/>
      <c r="G521" s="13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</row>
    <row r="522" spans="1:23" ht="19.5" customHeight="1" x14ac:dyDescent="0.2">
      <c r="A522" s="130"/>
      <c r="B522" s="130"/>
      <c r="C522" s="2"/>
      <c r="D522" s="24"/>
      <c r="E522" s="130"/>
      <c r="F522" s="130"/>
      <c r="G522" s="13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</row>
    <row r="523" spans="1:23" ht="19.5" customHeight="1" x14ac:dyDescent="0.2">
      <c r="A523" s="130"/>
      <c r="B523" s="130"/>
      <c r="C523" s="2"/>
      <c r="D523" s="24"/>
      <c r="E523" s="130"/>
      <c r="F523" s="130"/>
      <c r="G523" s="13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</row>
    <row r="524" spans="1:23" ht="19.5" customHeight="1" x14ac:dyDescent="0.2">
      <c r="A524" s="130"/>
      <c r="B524" s="130"/>
      <c r="C524" s="2"/>
      <c r="D524" s="24"/>
      <c r="E524" s="130"/>
      <c r="F524" s="130"/>
      <c r="G524" s="130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</row>
    <row r="525" spans="1:23" ht="19.5" customHeight="1" x14ac:dyDescent="0.2">
      <c r="A525" s="130"/>
      <c r="B525" s="130"/>
      <c r="C525" s="2"/>
      <c r="D525" s="24"/>
      <c r="E525" s="130"/>
      <c r="F525" s="130"/>
      <c r="G525" s="13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</row>
    <row r="526" spans="1:23" ht="19.5" customHeight="1" x14ac:dyDescent="0.2">
      <c r="A526" s="130"/>
      <c r="B526" s="130"/>
      <c r="C526" s="2"/>
      <c r="D526" s="24"/>
      <c r="E526" s="130"/>
      <c r="F526" s="130"/>
      <c r="G526" s="13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</row>
    <row r="527" spans="1:23" ht="19.5" customHeight="1" x14ac:dyDescent="0.2">
      <c r="A527" s="130"/>
      <c r="B527" s="130"/>
      <c r="C527" s="2"/>
      <c r="D527" s="24"/>
      <c r="E527" s="130"/>
      <c r="F527" s="130"/>
      <c r="G527" s="13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</row>
    <row r="528" spans="1:23" ht="19.5" customHeight="1" x14ac:dyDescent="0.2">
      <c r="A528" s="130"/>
      <c r="B528" s="130"/>
      <c r="C528" s="2"/>
      <c r="D528" s="24"/>
      <c r="E528" s="130"/>
      <c r="F528" s="130"/>
      <c r="G528" s="13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</row>
    <row r="529" spans="1:23" ht="19.5" customHeight="1" x14ac:dyDescent="0.2">
      <c r="A529" s="130"/>
      <c r="B529" s="130"/>
      <c r="C529" s="2"/>
      <c r="D529" s="24"/>
      <c r="E529" s="130"/>
      <c r="F529" s="130"/>
      <c r="G529" s="13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</row>
    <row r="530" spans="1:23" ht="19.5" customHeight="1" x14ac:dyDescent="0.2">
      <c r="A530" s="130"/>
      <c r="B530" s="130"/>
      <c r="C530" s="2"/>
      <c r="D530" s="24"/>
      <c r="E530" s="130"/>
      <c r="F530" s="130"/>
      <c r="G530" s="13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</row>
    <row r="531" spans="1:23" ht="19.5" customHeight="1" x14ac:dyDescent="0.2">
      <c r="A531" s="130"/>
      <c r="B531" s="130"/>
      <c r="C531" s="2"/>
      <c r="D531" s="24"/>
      <c r="E531" s="130"/>
      <c r="F531" s="130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</row>
    <row r="532" spans="1:23" ht="19.5" customHeight="1" x14ac:dyDescent="0.2">
      <c r="A532" s="130"/>
      <c r="B532" s="130"/>
      <c r="C532" s="2"/>
      <c r="D532" s="24"/>
      <c r="E532" s="130"/>
      <c r="F532" s="130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</row>
    <row r="533" spans="1:23" ht="19.5" customHeight="1" x14ac:dyDescent="0.2">
      <c r="A533" s="130"/>
      <c r="B533" s="130"/>
      <c r="C533" s="2"/>
      <c r="D533" s="24"/>
      <c r="E533" s="130"/>
      <c r="F533" s="130"/>
      <c r="G533" s="13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</row>
    <row r="534" spans="1:23" ht="19.5" customHeight="1" x14ac:dyDescent="0.2">
      <c r="A534" s="130"/>
      <c r="B534" s="130"/>
      <c r="C534" s="2"/>
      <c r="D534" s="24"/>
      <c r="E534" s="130"/>
      <c r="F534" s="130"/>
      <c r="G534" s="13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</row>
    <row r="535" spans="1:23" ht="19.5" customHeight="1" x14ac:dyDescent="0.2">
      <c r="A535" s="130"/>
      <c r="B535" s="130"/>
      <c r="C535" s="2"/>
      <c r="D535" s="24"/>
      <c r="E535" s="130"/>
      <c r="F535" s="130"/>
      <c r="G535" s="13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</row>
    <row r="536" spans="1:23" ht="19.5" customHeight="1" x14ac:dyDescent="0.2">
      <c r="A536" s="130"/>
      <c r="B536" s="130"/>
      <c r="C536" s="2"/>
      <c r="D536" s="24"/>
      <c r="E536" s="130"/>
      <c r="F536" s="130"/>
      <c r="G536" s="13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</row>
    <row r="537" spans="1:23" ht="19.5" customHeight="1" x14ac:dyDescent="0.2">
      <c r="A537" s="130"/>
      <c r="B537" s="130"/>
      <c r="C537" s="2"/>
      <c r="D537" s="24"/>
      <c r="E537" s="130"/>
      <c r="F537" s="130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</row>
    <row r="538" spans="1:23" ht="19.5" customHeight="1" x14ac:dyDescent="0.2">
      <c r="A538" s="130"/>
      <c r="B538" s="130"/>
      <c r="C538" s="2"/>
      <c r="D538" s="24"/>
      <c r="E538" s="130"/>
      <c r="F538" s="130"/>
      <c r="G538" s="13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</row>
    <row r="539" spans="1:23" ht="19.5" customHeight="1" x14ac:dyDescent="0.2">
      <c r="A539" s="130"/>
      <c r="B539" s="130"/>
      <c r="C539" s="2"/>
      <c r="D539" s="24"/>
      <c r="E539" s="130"/>
      <c r="F539" s="130"/>
      <c r="G539" s="13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</row>
    <row r="540" spans="1:23" ht="19.5" customHeight="1" x14ac:dyDescent="0.2">
      <c r="A540" s="130"/>
      <c r="B540" s="130"/>
      <c r="C540" s="2"/>
      <c r="D540" s="24"/>
      <c r="E540" s="130"/>
      <c r="F540" s="130"/>
      <c r="G540" s="13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</row>
    <row r="541" spans="1:23" ht="19.5" customHeight="1" x14ac:dyDescent="0.2">
      <c r="A541" s="130"/>
      <c r="B541" s="130"/>
      <c r="C541" s="2"/>
      <c r="D541" s="24"/>
      <c r="E541" s="130"/>
      <c r="F541" s="130"/>
      <c r="G541" s="13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</row>
    <row r="542" spans="1:23" ht="19.5" customHeight="1" x14ac:dyDescent="0.2">
      <c r="A542" s="130"/>
      <c r="B542" s="130"/>
      <c r="C542" s="2"/>
      <c r="D542" s="24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</row>
    <row r="543" spans="1:23" ht="19.5" customHeight="1" x14ac:dyDescent="0.2">
      <c r="A543" s="130"/>
      <c r="B543" s="130"/>
      <c r="C543" s="2"/>
      <c r="D543" s="24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</row>
    <row r="544" spans="1:23" ht="19.5" customHeight="1" x14ac:dyDescent="0.2">
      <c r="A544" s="130"/>
      <c r="B544" s="130"/>
      <c r="C544" s="2"/>
      <c r="D544" s="24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</row>
    <row r="545" spans="1:23" ht="19.5" customHeight="1" x14ac:dyDescent="0.2">
      <c r="A545" s="130"/>
      <c r="B545" s="130"/>
      <c r="C545" s="2"/>
      <c r="D545" s="24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</row>
    <row r="546" spans="1:23" ht="19.5" customHeight="1" x14ac:dyDescent="0.2">
      <c r="A546" s="130"/>
      <c r="B546" s="130"/>
      <c r="C546" s="2"/>
      <c r="D546" s="24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</row>
    <row r="547" spans="1:23" ht="19.5" customHeight="1" x14ac:dyDescent="0.2">
      <c r="A547" s="130"/>
      <c r="B547" s="130"/>
      <c r="C547" s="2"/>
      <c r="D547" s="24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</row>
    <row r="548" spans="1:23" ht="19.5" customHeight="1" x14ac:dyDescent="0.2">
      <c r="A548" s="130"/>
      <c r="B548" s="130"/>
      <c r="C548" s="2"/>
      <c r="D548" s="24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</row>
    <row r="549" spans="1:23" ht="19.5" customHeight="1" x14ac:dyDescent="0.2">
      <c r="A549" s="130"/>
      <c r="B549" s="130"/>
      <c r="C549" s="2"/>
      <c r="D549" s="24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</row>
    <row r="550" spans="1:23" ht="19.5" customHeight="1" x14ac:dyDescent="0.2">
      <c r="A550" s="130"/>
      <c r="B550" s="130"/>
      <c r="C550" s="2"/>
      <c r="D550" s="24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</row>
    <row r="551" spans="1:23" ht="19.5" customHeight="1" x14ac:dyDescent="0.2">
      <c r="A551" s="130"/>
      <c r="B551" s="130"/>
      <c r="C551" s="2"/>
      <c r="D551" s="24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</row>
    <row r="552" spans="1:23" ht="19.5" customHeight="1" x14ac:dyDescent="0.2">
      <c r="A552" s="130"/>
      <c r="B552" s="130"/>
      <c r="C552" s="2"/>
      <c r="D552" s="24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</row>
    <row r="553" spans="1:23" ht="19.5" customHeight="1" x14ac:dyDescent="0.2">
      <c r="A553" s="130"/>
      <c r="B553" s="130"/>
      <c r="C553" s="2"/>
      <c r="D553" s="24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</row>
    <row r="554" spans="1:23" ht="19.5" customHeight="1" x14ac:dyDescent="0.2">
      <c r="A554" s="130"/>
      <c r="B554" s="130"/>
      <c r="C554" s="2"/>
      <c r="D554" s="24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</row>
    <row r="555" spans="1:23" ht="19.5" customHeight="1" x14ac:dyDescent="0.2">
      <c r="A555" s="130"/>
      <c r="B555" s="130"/>
      <c r="C555" s="2"/>
      <c r="D555" s="24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</row>
    <row r="556" spans="1:23" ht="19.5" customHeight="1" x14ac:dyDescent="0.2">
      <c r="A556" s="130"/>
      <c r="B556" s="130"/>
      <c r="C556" s="2"/>
      <c r="D556" s="24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</row>
    <row r="557" spans="1:23" ht="19.5" customHeight="1" x14ac:dyDescent="0.2">
      <c r="A557" s="130"/>
      <c r="B557" s="130"/>
      <c r="C557" s="2"/>
      <c r="D557" s="24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</row>
    <row r="558" spans="1:23" ht="19.5" customHeight="1" x14ac:dyDescent="0.2">
      <c r="A558" s="130"/>
      <c r="B558" s="130"/>
      <c r="C558" s="2"/>
      <c r="D558" s="24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</row>
    <row r="559" spans="1:23" ht="19.5" customHeight="1" x14ac:dyDescent="0.2">
      <c r="A559" s="130"/>
      <c r="B559" s="130"/>
      <c r="C559" s="2"/>
      <c r="D559" s="24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</row>
    <row r="560" spans="1:23" ht="19.5" customHeight="1" x14ac:dyDescent="0.2">
      <c r="A560" s="130"/>
      <c r="B560" s="130"/>
      <c r="C560" s="2"/>
      <c r="D560" s="24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</row>
    <row r="561" spans="1:23" ht="19.5" customHeight="1" x14ac:dyDescent="0.2">
      <c r="A561" s="130"/>
      <c r="B561" s="130"/>
      <c r="C561" s="2"/>
      <c r="D561" s="24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</row>
    <row r="562" spans="1:23" ht="19.5" customHeight="1" x14ac:dyDescent="0.2">
      <c r="A562" s="130"/>
      <c r="B562" s="130"/>
      <c r="C562" s="2"/>
      <c r="D562" s="24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</row>
    <row r="563" spans="1:23" ht="19.5" customHeight="1" x14ac:dyDescent="0.2">
      <c r="A563" s="130"/>
      <c r="B563" s="130"/>
      <c r="C563" s="2"/>
      <c r="D563" s="24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</row>
    <row r="564" spans="1:23" ht="19.5" customHeight="1" x14ac:dyDescent="0.2">
      <c r="A564" s="130"/>
      <c r="B564" s="130"/>
      <c r="C564" s="2"/>
      <c r="D564" s="24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</row>
    <row r="565" spans="1:23" ht="19.5" customHeight="1" x14ac:dyDescent="0.2">
      <c r="A565" s="130"/>
      <c r="B565" s="130"/>
      <c r="C565" s="2"/>
      <c r="D565" s="24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</row>
    <row r="566" spans="1:23" ht="19.5" customHeight="1" x14ac:dyDescent="0.2">
      <c r="A566" s="130"/>
      <c r="B566" s="130"/>
      <c r="C566" s="2"/>
      <c r="D566" s="24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</row>
    <row r="567" spans="1:23" ht="19.5" customHeight="1" x14ac:dyDescent="0.2">
      <c r="A567" s="130"/>
      <c r="B567" s="130"/>
      <c r="C567" s="2"/>
      <c r="D567" s="24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</row>
    <row r="568" spans="1:23" ht="19.5" customHeight="1" x14ac:dyDescent="0.2">
      <c r="A568" s="130"/>
      <c r="B568" s="130"/>
      <c r="C568" s="2"/>
      <c r="D568" s="24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</row>
    <row r="569" spans="1:23" ht="19.5" customHeight="1" x14ac:dyDescent="0.2">
      <c r="A569" s="130"/>
      <c r="B569" s="130"/>
      <c r="C569" s="2"/>
      <c r="D569" s="24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</row>
    <row r="570" spans="1:23" ht="19.5" customHeight="1" x14ac:dyDescent="0.2">
      <c r="A570" s="130"/>
      <c r="B570" s="130"/>
      <c r="C570" s="2"/>
      <c r="D570" s="24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</row>
    <row r="571" spans="1:23" ht="19.5" customHeight="1" x14ac:dyDescent="0.2">
      <c r="A571" s="130"/>
      <c r="B571" s="130"/>
      <c r="C571" s="2"/>
      <c r="D571" s="24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</row>
    <row r="572" spans="1:23" ht="19.5" customHeight="1" x14ac:dyDescent="0.2">
      <c r="A572" s="130"/>
      <c r="B572" s="130"/>
      <c r="C572" s="2"/>
      <c r="D572" s="24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</row>
    <row r="573" spans="1:23" ht="19.5" customHeight="1" x14ac:dyDescent="0.2">
      <c r="A573" s="130"/>
      <c r="B573" s="130"/>
      <c r="C573" s="2"/>
      <c r="D573" s="24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</row>
    <row r="574" spans="1:23" ht="19.5" customHeight="1" x14ac:dyDescent="0.2">
      <c r="A574" s="130"/>
      <c r="B574" s="130"/>
      <c r="C574" s="2"/>
      <c r="D574" s="24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</row>
    <row r="575" spans="1:23" ht="19.5" customHeight="1" x14ac:dyDescent="0.2">
      <c r="A575" s="130"/>
      <c r="B575" s="130"/>
      <c r="C575" s="2"/>
      <c r="D575" s="24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</row>
    <row r="576" spans="1:23" ht="19.5" customHeight="1" x14ac:dyDescent="0.2">
      <c r="A576" s="130"/>
      <c r="B576" s="130"/>
      <c r="C576" s="2"/>
      <c r="D576" s="24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</row>
    <row r="577" spans="1:23" ht="19.5" customHeight="1" x14ac:dyDescent="0.2">
      <c r="A577" s="130"/>
      <c r="B577" s="130"/>
      <c r="C577" s="2"/>
      <c r="D577" s="24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</row>
    <row r="578" spans="1:23" ht="19.5" customHeight="1" x14ac:dyDescent="0.2">
      <c r="A578" s="130"/>
      <c r="B578" s="130"/>
      <c r="C578" s="2"/>
      <c r="D578" s="24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</row>
    <row r="579" spans="1:23" ht="19.5" customHeight="1" x14ac:dyDescent="0.2">
      <c r="A579" s="130"/>
      <c r="B579" s="130"/>
      <c r="C579" s="2"/>
      <c r="D579" s="24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</row>
    <row r="580" spans="1:23" ht="19.5" customHeight="1" x14ac:dyDescent="0.2">
      <c r="A580" s="130"/>
      <c r="B580" s="130"/>
      <c r="C580" s="2"/>
      <c r="D580" s="24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</row>
    <row r="581" spans="1:23" ht="19.5" customHeight="1" x14ac:dyDescent="0.2">
      <c r="A581" s="130"/>
      <c r="B581" s="130"/>
      <c r="C581" s="2"/>
      <c r="D581" s="24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</row>
    <row r="582" spans="1:23" ht="19.5" customHeight="1" x14ac:dyDescent="0.2">
      <c r="A582" s="130"/>
      <c r="B582" s="130"/>
      <c r="C582" s="2"/>
      <c r="D582" s="24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</row>
    <row r="583" spans="1:23" ht="19.5" customHeight="1" x14ac:dyDescent="0.2">
      <c r="A583" s="130"/>
      <c r="B583" s="130"/>
      <c r="C583" s="2"/>
      <c r="D583" s="24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</row>
    <row r="584" spans="1:23" ht="19.5" customHeight="1" x14ac:dyDescent="0.2">
      <c r="A584" s="130"/>
      <c r="B584" s="130"/>
      <c r="C584" s="2"/>
      <c r="D584" s="24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</row>
    <row r="585" spans="1:23" ht="19.5" customHeight="1" x14ac:dyDescent="0.2">
      <c r="A585" s="130"/>
      <c r="B585" s="130"/>
      <c r="C585" s="2"/>
      <c r="D585" s="24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</row>
    <row r="586" spans="1:23" ht="19.5" customHeight="1" x14ac:dyDescent="0.2">
      <c r="A586" s="130"/>
      <c r="B586" s="130"/>
      <c r="C586" s="2"/>
      <c r="D586" s="24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</row>
    <row r="587" spans="1:23" ht="19.5" customHeight="1" x14ac:dyDescent="0.2">
      <c r="A587" s="130"/>
      <c r="B587" s="130"/>
      <c r="C587" s="2"/>
      <c r="D587" s="24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</row>
    <row r="588" spans="1:23" ht="19.5" customHeight="1" x14ac:dyDescent="0.2">
      <c r="A588" s="130"/>
      <c r="B588" s="130"/>
      <c r="C588" s="2"/>
      <c r="D588" s="24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</row>
    <row r="589" spans="1:23" ht="19.5" customHeight="1" x14ac:dyDescent="0.2">
      <c r="A589" s="130"/>
      <c r="B589" s="130"/>
      <c r="C589" s="2"/>
      <c r="D589" s="24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</row>
    <row r="590" spans="1:23" ht="19.5" customHeight="1" x14ac:dyDescent="0.2">
      <c r="A590" s="130"/>
      <c r="B590" s="130"/>
      <c r="C590" s="2"/>
      <c r="D590" s="24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</row>
    <row r="591" spans="1:23" ht="19.5" customHeight="1" x14ac:dyDescent="0.2">
      <c r="A591" s="130"/>
      <c r="B591" s="130"/>
      <c r="C591" s="2"/>
      <c r="D591" s="24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</row>
    <row r="592" spans="1:23" ht="19.5" customHeight="1" x14ac:dyDescent="0.2">
      <c r="A592" s="130"/>
      <c r="B592" s="130"/>
      <c r="C592" s="2"/>
      <c r="D592" s="24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</row>
    <row r="593" spans="1:23" ht="19.5" customHeight="1" x14ac:dyDescent="0.2">
      <c r="A593" s="130"/>
      <c r="B593" s="130"/>
      <c r="C593" s="2"/>
      <c r="D593" s="24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</row>
    <row r="594" spans="1:23" ht="19.5" customHeight="1" x14ac:dyDescent="0.2">
      <c r="A594" s="130"/>
      <c r="B594" s="130"/>
      <c r="C594" s="2"/>
      <c r="D594" s="24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</row>
    <row r="595" spans="1:23" ht="19.5" customHeight="1" x14ac:dyDescent="0.2">
      <c r="A595" s="130"/>
      <c r="B595" s="130"/>
      <c r="C595" s="2"/>
      <c r="D595" s="24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</row>
    <row r="596" spans="1:23" ht="19.5" customHeight="1" x14ac:dyDescent="0.2">
      <c r="A596" s="130"/>
      <c r="B596" s="130"/>
      <c r="C596" s="2"/>
      <c r="D596" s="24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</row>
    <row r="597" spans="1:23" ht="19.5" customHeight="1" x14ac:dyDescent="0.2">
      <c r="A597" s="130"/>
      <c r="B597" s="130"/>
      <c r="C597" s="2"/>
      <c r="D597" s="24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</row>
    <row r="598" spans="1:23" ht="19.5" customHeight="1" x14ac:dyDescent="0.2">
      <c r="A598" s="130"/>
      <c r="B598" s="130"/>
      <c r="C598" s="2"/>
      <c r="D598" s="24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</row>
    <row r="599" spans="1:23" ht="19.5" customHeight="1" x14ac:dyDescent="0.2">
      <c r="A599" s="130"/>
      <c r="B599" s="130"/>
      <c r="C599" s="2"/>
      <c r="D599" s="24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</row>
    <row r="600" spans="1:23" ht="19.5" customHeight="1" x14ac:dyDescent="0.2">
      <c r="A600" s="130"/>
      <c r="B600" s="130"/>
      <c r="C600" s="2"/>
      <c r="D600" s="24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</row>
    <row r="601" spans="1:23" ht="19.5" customHeight="1" x14ac:dyDescent="0.2">
      <c r="A601" s="130"/>
      <c r="B601" s="130"/>
      <c r="C601" s="2"/>
      <c r="D601" s="24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</row>
    <row r="602" spans="1:23" ht="19.5" customHeight="1" x14ac:dyDescent="0.2">
      <c r="A602" s="130"/>
      <c r="B602" s="130"/>
      <c r="C602" s="2"/>
      <c r="D602" s="24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</row>
    <row r="603" spans="1:23" ht="19.5" customHeight="1" x14ac:dyDescent="0.2">
      <c r="A603" s="130"/>
      <c r="B603" s="130"/>
      <c r="C603" s="2"/>
      <c r="D603" s="24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</row>
    <row r="604" spans="1:23" ht="19.5" customHeight="1" x14ac:dyDescent="0.2">
      <c r="A604" s="130"/>
      <c r="B604" s="130"/>
      <c r="C604" s="2"/>
      <c r="D604" s="24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</row>
    <row r="605" spans="1:23" ht="19.5" customHeight="1" x14ac:dyDescent="0.2">
      <c r="A605" s="130"/>
      <c r="B605" s="130"/>
      <c r="C605" s="2"/>
      <c r="D605" s="24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</row>
    <row r="606" spans="1:23" ht="19.5" customHeight="1" x14ac:dyDescent="0.2">
      <c r="A606" s="130"/>
      <c r="B606" s="130"/>
      <c r="C606" s="2"/>
      <c r="D606" s="24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</row>
    <row r="607" spans="1:23" ht="19.5" customHeight="1" x14ac:dyDescent="0.2">
      <c r="A607" s="130"/>
      <c r="B607" s="130"/>
      <c r="C607" s="2"/>
      <c r="D607" s="24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</row>
    <row r="608" spans="1:23" ht="19.5" customHeight="1" x14ac:dyDescent="0.2">
      <c r="A608" s="130"/>
      <c r="B608" s="130"/>
      <c r="C608" s="2"/>
      <c r="D608" s="24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</row>
    <row r="609" spans="1:23" ht="19.5" customHeight="1" x14ac:dyDescent="0.2">
      <c r="A609" s="130"/>
      <c r="B609" s="130"/>
      <c r="C609" s="2"/>
      <c r="D609" s="24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</row>
    <row r="610" spans="1:23" ht="19.5" customHeight="1" x14ac:dyDescent="0.2">
      <c r="A610" s="130"/>
      <c r="B610" s="130"/>
      <c r="C610" s="2"/>
      <c r="D610" s="24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</row>
    <row r="611" spans="1:23" ht="19.5" customHeight="1" x14ac:dyDescent="0.2">
      <c r="A611" s="130"/>
      <c r="B611" s="130"/>
      <c r="C611" s="2"/>
      <c r="D611" s="24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</row>
    <row r="612" spans="1:23" ht="19.5" customHeight="1" x14ac:dyDescent="0.2">
      <c r="A612" s="130"/>
      <c r="B612" s="130"/>
      <c r="C612" s="2"/>
      <c r="D612" s="24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</row>
    <row r="613" spans="1:23" ht="19.5" customHeight="1" x14ac:dyDescent="0.2">
      <c r="A613" s="130"/>
      <c r="B613" s="130"/>
      <c r="C613" s="2"/>
      <c r="D613" s="24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</row>
    <row r="614" spans="1:23" ht="19.5" customHeight="1" x14ac:dyDescent="0.2">
      <c r="A614" s="130"/>
      <c r="B614" s="130"/>
      <c r="C614" s="2"/>
      <c r="D614" s="24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</row>
    <row r="615" spans="1:23" ht="19.5" customHeight="1" x14ac:dyDescent="0.2">
      <c r="A615" s="130"/>
      <c r="B615" s="130"/>
      <c r="C615" s="2"/>
      <c r="D615" s="24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</row>
    <row r="616" spans="1:23" ht="19.5" customHeight="1" x14ac:dyDescent="0.2">
      <c r="A616" s="130"/>
      <c r="B616" s="130"/>
      <c r="C616" s="2"/>
      <c r="D616" s="24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</row>
    <row r="617" spans="1:23" ht="19.5" customHeight="1" x14ac:dyDescent="0.2">
      <c r="A617" s="130"/>
      <c r="B617" s="130"/>
      <c r="C617" s="2"/>
      <c r="D617" s="24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</row>
    <row r="618" spans="1:23" ht="19.5" customHeight="1" x14ac:dyDescent="0.2">
      <c r="A618" s="130"/>
      <c r="B618" s="130"/>
      <c r="C618" s="2"/>
      <c r="D618" s="24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</row>
    <row r="619" spans="1:23" ht="19.5" customHeight="1" x14ac:dyDescent="0.2">
      <c r="A619" s="130"/>
      <c r="B619" s="130"/>
      <c r="C619" s="2"/>
      <c r="D619" s="24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</row>
    <row r="620" spans="1:23" ht="19.5" customHeight="1" x14ac:dyDescent="0.2">
      <c r="A620" s="130"/>
      <c r="B620" s="130"/>
      <c r="C620" s="2"/>
      <c r="D620" s="24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</row>
    <row r="621" spans="1:23" ht="19.5" customHeight="1" x14ac:dyDescent="0.2">
      <c r="A621" s="130"/>
      <c r="B621" s="130"/>
      <c r="C621" s="2"/>
      <c r="D621" s="24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</row>
    <row r="622" spans="1:23" ht="19.5" customHeight="1" x14ac:dyDescent="0.2">
      <c r="A622" s="130"/>
      <c r="B622" s="130"/>
      <c r="C622" s="2"/>
      <c r="D622" s="24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</row>
    <row r="623" spans="1:23" ht="19.5" customHeight="1" x14ac:dyDescent="0.2">
      <c r="A623" s="130"/>
      <c r="B623" s="130"/>
      <c r="C623" s="2"/>
      <c r="D623" s="24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</row>
    <row r="624" spans="1:23" ht="19.5" customHeight="1" x14ac:dyDescent="0.2">
      <c r="A624" s="130"/>
      <c r="B624" s="130"/>
      <c r="C624" s="2"/>
      <c r="D624" s="24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</row>
    <row r="625" spans="1:23" ht="19.5" customHeight="1" x14ac:dyDescent="0.2">
      <c r="A625" s="130"/>
      <c r="B625" s="130"/>
      <c r="C625" s="2"/>
      <c r="D625" s="24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</row>
    <row r="626" spans="1:23" ht="19.5" customHeight="1" x14ac:dyDescent="0.2">
      <c r="A626" s="130"/>
      <c r="B626" s="130"/>
      <c r="C626" s="2"/>
      <c r="D626" s="24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</row>
    <row r="627" spans="1:23" ht="19.5" customHeight="1" x14ac:dyDescent="0.2">
      <c r="A627" s="130"/>
      <c r="B627" s="130"/>
      <c r="C627" s="2"/>
      <c r="D627" s="24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</row>
    <row r="628" spans="1:23" ht="19.5" customHeight="1" x14ac:dyDescent="0.2">
      <c r="A628" s="130"/>
      <c r="B628" s="130"/>
      <c r="C628" s="2"/>
      <c r="D628" s="24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</row>
    <row r="629" spans="1:23" ht="19.5" customHeight="1" x14ac:dyDescent="0.2">
      <c r="A629" s="130"/>
      <c r="B629" s="130"/>
      <c r="C629" s="2"/>
      <c r="D629" s="24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</row>
    <row r="630" spans="1:23" ht="19.5" customHeight="1" x14ac:dyDescent="0.2">
      <c r="A630" s="130"/>
      <c r="B630" s="130"/>
      <c r="C630" s="2"/>
      <c r="D630" s="24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</row>
    <row r="631" spans="1:23" ht="19.5" customHeight="1" x14ac:dyDescent="0.2">
      <c r="A631" s="130"/>
      <c r="B631" s="130"/>
      <c r="C631" s="2"/>
      <c r="D631" s="24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</row>
    <row r="632" spans="1:23" ht="19.5" customHeight="1" x14ac:dyDescent="0.2">
      <c r="A632" s="130"/>
      <c r="B632" s="130"/>
      <c r="C632" s="2"/>
      <c r="D632" s="24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</row>
    <row r="633" spans="1:23" ht="19.5" customHeight="1" x14ac:dyDescent="0.2">
      <c r="A633" s="130"/>
      <c r="B633" s="130"/>
      <c r="C633" s="2"/>
      <c r="D633" s="24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</row>
    <row r="634" spans="1:23" ht="19.5" customHeight="1" x14ac:dyDescent="0.2">
      <c r="A634" s="130"/>
      <c r="B634" s="130"/>
      <c r="C634" s="2"/>
      <c r="D634" s="24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</row>
    <row r="635" spans="1:23" ht="19.5" customHeight="1" x14ac:dyDescent="0.2">
      <c r="A635" s="130"/>
      <c r="B635" s="130"/>
      <c r="C635" s="2"/>
      <c r="D635" s="24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</row>
    <row r="636" spans="1:23" ht="19.5" customHeight="1" x14ac:dyDescent="0.2">
      <c r="A636" s="130"/>
      <c r="B636" s="130"/>
      <c r="C636" s="2"/>
      <c r="D636" s="24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</row>
    <row r="637" spans="1:23" ht="19.5" customHeight="1" x14ac:dyDescent="0.2">
      <c r="A637" s="130"/>
      <c r="B637" s="130"/>
      <c r="C637" s="2"/>
      <c r="D637" s="24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</row>
    <row r="638" spans="1:23" ht="19.5" customHeight="1" x14ac:dyDescent="0.2">
      <c r="A638" s="130"/>
      <c r="B638" s="130"/>
      <c r="C638" s="2"/>
      <c r="D638" s="24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</row>
    <row r="639" spans="1:23" ht="19.5" customHeight="1" x14ac:dyDescent="0.2">
      <c r="A639" s="130"/>
      <c r="B639" s="130"/>
      <c r="C639" s="2"/>
      <c r="D639" s="24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</row>
    <row r="640" spans="1:23" ht="19.5" customHeight="1" x14ac:dyDescent="0.2">
      <c r="A640" s="130"/>
      <c r="B640" s="130"/>
      <c r="C640" s="2"/>
      <c r="D640" s="24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</row>
    <row r="641" spans="1:23" ht="19.5" customHeight="1" x14ac:dyDescent="0.2">
      <c r="A641" s="130"/>
      <c r="B641" s="130"/>
      <c r="C641" s="2"/>
      <c r="D641" s="24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</row>
    <row r="642" spans="1:23" ht="19.5" customHeight="1" x14ac:dyDescent="0.2">
      <c r="A642" s="130"/>
      <c r="B642" s="130"/>
      <c r="C642" s="2"/>
      <c r="D642" s="24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</row>
    <row r="643" spans="1:23" ht="19.5" customHeight="1" x14ac:dyDescent="0.2">
      <c r="A643" s="130"/>
      <c r="B643" s="130"/>
      <c r="C643" s="2"/>
      <c r="D643" s="24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</row>
    <row r="644" spans="1:23" ht="19.5" customHeight="1" x14ac:dyDescent="0.2">
      <c r="A644" s="130"/>
      <c r="B644" s="130"/>
      <c r="C644" s="2"/>
      <c r="D644" s="24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</row>
    <row r="645" spans="1:23" ht="19.5" customHeight="1" x14ac:dyDescent="0.2">
      <c r="A645" s="130"/>
      <c r="B645" s="130"/>
      <c r="C645" s="2"/>
      <c r="D645" s="24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</row>
    <row r="646" spans="1:23" ht="19.5" customHeight="1" x14ac:dyDescent="0.2">
      <c r="A646" s="130"/>
      <c r="B646" s="130"/>
      <c r="C646" s="2"/>
      <c r="D646" s="24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</row>
    <row r="647" spans="1:23" ht="19.5" customHeight="1" x14ac:dyDescent="0.2">
      <c r="A647" s="130"/>
      <c r="B647" s="130"/>
      <c r="C647" s="2"/>
      <c r="D647" s="24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</row>
    <row r="648" spans="1:23" ht="19.5" customHeight="1" x14ac:dyDescent="0.2">
      <c r="A648" s="130"/>
      <c r="B648" s="130"/>
      <c r="C648" s="2"/>
      <c r="D648" s="24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</row>
    <row r="649" spans="1:23" ht="19.5" customHeight="1" x14ac:dyDescent="0.2">
      <c r="A649" s="130"/>
      <c r="B649" s="130"/>
      <c r="C649" s="2"/>
      <c r="D649" s="24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</row>
    <row r="650" spans="1:23" ht="19.5" customHeight="1" x14ac:dyDescent="0.2">
      <c r="A650" s="130"/>
      <c r="B650" s="130"/>
      <c r="C650" s="2"/>
      <c r="D650" s="24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</row>
    <row r="651" spans="1:23" ht="19.5" customHeight="1" x14ac:dyDescent="0.2">
      <c r="A651" s="130"/>
      <c r="B651" s="130"/>
      <c r="C651" s="2"/>
      <c r="D651" s="24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</row>
    <row r="652" spans="1:23" ht="19.5" customHeight="1" x14ac:dyDescent="0.2">
      <c r="A652" s="130"/>
      <c r="B652" s="130"/>
      <c r="C652" s="2"/>
      <c r="D652" s="24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</row>
    <row r="653" spans="1:23" ht="19.5" customHeight="1" x14ac:dyDescent="0.2">
      <c r="A653" s="130"/>
      <c r="B653" s="130"/>
      <c r="C653" s="2"/>
      <c r="D653" s="24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</row>
    <row r="654" spans="1:23" ht="19.5" customHeight="1" x14ac:dyDescent="0.2">
      <c r="A654" s="130"/>
      <c r="B654" s="130"/>
      <c r="C654" s="2"/>
      <c r="D654" s="24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</row>
    <row r="655" spans="1:23" ht="19.5" customHeight="1" x14ac:dyDescent="0.2">
      <c r="A655" s="130"/>
      <c r="B655" s="130"/>
      <c r="C655" s="2"/>
      <c r="D655" s="24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</row>
    <row r="656" spans="1:23" ht="19.5" customHeight="1" x14ac:dyDescent="0.2">
      <c r="A656" s="130"/>
      <c r="B656" s="130"/>
      <c r="C656" s="2"/>
      <c r="D656" s="24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</row>
    <row r="657" spans="1:23" ht="19.5" customHeight="1" x14ac:dyDescent="0.2">
      <c r="A657" s="130"/>
      <c r="B657" s="130"/>
      <c r="C657" s="2"/>
      <c r="D657" s="24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</row>
    <row r="658" spans="1:23" ht="19.5" customHeight="1" x14ac:dyDescent="0.2">
      <c r="A658" s="130"/>
      <c r="B658" s="130"/>
      <c r="C658" s="2"/>
      <c r="D658" s="24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</row>
    <row r="659" spans="1:23" ht="19.5" customHeight="1" x14ac:dyDescent="0.2">
      <c r="A659" s="130"/>
      <c r="B659" s="130"/>
      <c r="C659" s="2"/>
      <c r="D659" s="24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</row>
    <row r="660" spans="1:23" ht="19.5" customHeight="1" x14ac:dyDescent="0.2">
      <c r="A660" s="130"/>
      <c r="B660" s="130"/>
      <c r="C660" s="2"/>
      <c r="D660" s="24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</row>
    <row r="661" spans="1:23" ht="19.5" customHeight="1" x14ac:dyDescent="0.2">
      <c r="A661" s="130"/>
      <c r="B661" s="130"/>
      <c r="C661" s="2"/>
      <c r="D661" s="24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</row>
    <row r="662" spans="1:23" ht="19.5" customHeight="1" x14ac:dyDescent="0.2">
      <c r="A662" s="130"/>
      <c r="B662" s="130"/>
      <c r="C662" s="2"/>
      <c r="D662" s="24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</row>
    <row r="663" spans="1:23" ht="19.5" customHeight="1" x14ac:dyDescent="0.2">
      <c r="A663" s="130"/>
      <c r="B663" s="130"/>
      <c r="C663" s="2"/>
      <c r="D663" s="24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</row>
    <row r="664" spans="1:23" ht="19.5" customHeight="1" x14ac:dyDescent="0.2">
      <c r="A664" s="130"/>
      <c r="B664" s="130"/>
      <c r="C664" s="2"/>
      <c r="D664" s="24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</row>
    <row r="665" spans="1:23" ht="19.5" customHeight="1" x14ac:dyDescent="0.2">
      <c r="A665" s="130"/>
      <c r="B665" s="130"/>
      <c r="C665" s="2"/>
      <c r="D665" s="24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</row>
    <row r="666" spans="1:23" ht="19.5" customHeight="1" x14ac:dyDescent="0.2">
      <c r="A666" s="130"/>
      <c r="B666" s="130"/>
      <c r="C666" s="2"/>
      <c r="D666" s="24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</row>
    <row r="667" spans="1:23" ht="19.5" customHeight="1" x14ac:dyDescent="0.2">
      <c r="A667" s="130"/>
      <c r="B667" s="130"/>
      <c r="C667" s="2"/>
      <c r="D667" s="24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</row>
    <row r="668" spans="1:23" ht="19.5" customHeight="1" x14ac:dyDescent="0.2">
      <c r="A668" s="130"/>
      <c r="B668" s="130"/>
      <c r="C668" s="2"/>
      <c r="D668" s="24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</row>
    <row r="669" spans="1:23" ht="19.5" customHeight="1" x14ac:dyDescent="0.2">
      <c r="A669" s="130"/>
      <c r="B669" s="130"/>
      <c r="C669" s="2"/>
      <c r="D669" s="24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</row>
    <row r="670" spans="1:23" ht="19.5" customHeight="1" x14ac:dyDescent="0.2">
      <c r="A670" s="130"/>
      <c r="B670" s="130"/>
      <c r="C670" s="2"/>
      <c r="D670" s="24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</row>
    <row r="671" spans="1:23" ht="19.5" customHeight="1" x14ac:dyDescent="0.2">
      <c r="A671" s="130"/>
      <c r="B671" s="130"/>
      <c r="C671" s="2"/>
      <c r="D671" s="24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</row>
    <row r="672" spans="1:23" ht="19.5" customHeight="1" x14ac:dyDescent="0.2">
      <c r="A672" s="130"/>
      <c r="B672" s="130"/>
      <c r="C672" s="2"/>
      <c r="D672" s="24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</row>
    <row r="673" spans="1:23" ht="19.5" customHeight="1" x14ac:dyDescent="0.2">
      <c r="A673" s="130"/>
      <c r="B673" s="130"/>
      <c r="C673" s="2"/>
      <c r="D673" s="24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</row>
    <row r="674" spans="1:23" ht="19.5" customHeight="1" x14ac:dyDescent="0.2">
      <c r="A674" s="130"/>
      <c r="B674" s="130"/>
      <c r="C674" s="2"/>
      <c r="D674" s="24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</row>
    <row r="675" spans="1:23" ht="19.5" customHeight="1" x14ac:dyDescent="0.2">
      <c r="A675" s="130"/>
      <c r="B675" s="130"/>
      <c r="C675" s="2"/>
      <c r="D675" s="24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</row>
    <row r="676" spans="1:23" ht="19.5" customHeight="1" x14ac:dyDescent="0.2">
      <c r="A676" s="130"/>
      <c r="B676" s="130"/>
      <c r="C676" s="2"/>
      <c r="D676" s="24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</row>
    <row r="677" spans="1:23" ht="19.5" customHeight="1" x14ac:dyDescent="0.2">
      <c r="A677" s="130"/>
      <c r="B677" s="130"/>
      <c r="C677" s="2"/>
      <c r="D677" s="24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</row>
    <row r="678" spans="1:23" ht="19.5" customHeight="1" x14ac:dyDescent="0.2">
      <c r="A678" s="130"/>
      <c r="B678" s="130"/>
      <c r="C678" s="2"/>
      <c r="D678" s="24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</row>
    <row r="679" spans="1:23" ht="19.5" customHeight="1" x14ac:dyDescent="0.2">
      <c r="A679" s="130"/>
      <c r="B679" s="130"/>
      <c r="C679" s="2"/>
      <c r="D679" s="24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</row>
    <row r="680" spans="1:23" ht="19.5" customHeight="1" x14ac:dyDescent="0.2">
      <c r="A680" s="130"/>
      <c r="B680" s="130"/>
      <c r="C680" s="2"/>
      <c r="D680" s="24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</row>
    <row r="681" spans="1:23" ht="19.5" customHeight="1" x14ac:dyDescent="0.2">
      <c r="A681" s="130"/>
      <c r="B681" s="130"/>
      <c r="C681" s="2"/>
      <c r="D681" s="24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</row>
    <row r="682" spans="1:23" ht="19.5" customHeight="1" x14ac:dyDescent="0.2">
      <c r="A682" s="130"/>
      <c r="B682" s="130"/>
      <c r="C682" s="2"/>
      <c r="D682" s="24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</row>
    <row r="683" spans="1:23" ht="19.5" customHeight="1" x14ac:dyDescent="0.2">
      <c r="A683" s="130"/>
      <c r="B683" s="130"/>
      <c r="C683" s="2"/>
      <c r="D683" s="24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</row>
    <row r="684" spans="1:23" ht="19.5" customHeight="1" x14ac:dyDescent="0.2">
      <c r="A684" s="130"/>
      <c r="B684" s="130"/>
      <c r="C684" s="2"/>
      <c r="D684" s="24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</row>
    <row r="685" spans="1:23" ht="19.5" customHeight="1" x14ac:dyDescent="0.2">
      <c r="A685" s="130"/>
      <c r="B685" s="130"/>
      <c r="C685" s="2"/>
      <c r="D685" s="24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</row>
    <row r="686" spans="1:23" ht="19.5" customHeight="1" x14ac:dyDescent="0.2">
      <c r="A686" s="130"/>
      <c r="B686" s="130"/>
      <c r="C686" s="2"/>
      <c r="D686" s="24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</row>
    <row r="687" spans="1:23" ht="19.5" customHeight="1" x14ac:dyDescent="0.2">
      <c r="A687" s="130"/>
      <c r="B687" s="130"/>
      <c r="C687" s="2"/>
      <c r="D687" s="24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</row>
    <row r="688" spans="1:23" ht="19.5" customHeight="1" x14ac:dyDescent="0.2">
      <c r="A688" s="130"/>
      <c r="B688" s="130"/>
      <c r="C688" s="2"/>
      <c r="D688" s="24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</row>
    <row r="689" spans="1:23" ht="19.5" customHeight="1" x14ac:dyDescent="0.2">
      <c r="A689" s="130"/>
      <c r="B689" s="130"/>
      <c r="C689" s="2"/>
      <c r="D689" s="24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</row>
    <row r="690" spans="1:23" ht="19.5" customHeight="1" x14ac:dyDescent="0.2">
      <c r="A690" s="130"/>
      <c r="B690" s="130"/>
      <c r="C690" s="2"/>
      <c r="D690" s="24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</row>
    <row r="691" spans="1:23" ht="19.5" customHeight="1" x14ac:dyDescent="0.2">
      <c r="A691" s="130"/>
      <c r="B691" s="130"/>
      <c r="C691" s="2"/>
      <c r="D691" s="24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</row>
    <row r="692" spans="1:23" ht="19.5" customHeight="1" x14ac:dyDescent="0.2">
      <c r="A692" s="130"/>
      <c r="B692" s="130"/>
      <c r="C692" s="2"/>
      <c r="D692" s="24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</row>
    <row r="693" spans="1:23" ht="19.5" customHeight="1" x14ac:dyDescent="0.2">
      <c r="A693" s="130"/>
      <c r="B693" s="130"/>
      <c r="C693" s="2"/>
      <c r="D693" s="24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</row>
    <row r="694" spans="1:23" ht="19.5" customHeight="1" x14ac:dyDescent="0.2">
      <c r="A694" s="130"/>
      <c r="B694" s="130"/>
      <c r="C694" s="2"/>
      <c r="D694" s="24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</row>
    <row r="695" spans="1:23" ht="19.5" customHeight="1" x14ac:dyDescent="0.2">
      <c r="A695" s="130"/>
      <c r="B695" s="130"/>
      <c r="C695" s="2"/>
      <c r="D695" s="24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</row>
    <row r="696" spans="1:23" ht="19.5" customHeight="1" x14ac:dyDescent="0.2">
      <c r="A696" s="130"/>
      <c r="B696" s="130"/>
      <c r="C696" s="2"/>
      <c r="D696" s="24"/>
      <c r="E696" s="130"/>
      <c r="F696" s="130"/>
      <c r="G696" s="130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</row>
    <row r="697" spans="1:23" ht="19.5" customHeight="1" x14ac:dyDescent="0.2">
      <c r="A697" s="130"/>
      <c r="B697" s="130"/>
      <c r="C697" s="2"/>
      <c r="D697" s="24"/>
      <c r="E697" s="130"/>
      <c r="F697" s="130"/>
      <c r="G697" s="130"/>
      <c r="H697" s="130"/>
      <c r="I697" s="130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</row>
    <row r="698" spans="1:23" ht="19.5" customHeight="1" x14ac:dyDescent="0.2">
      <c r="A698" s="130"/>
      <c r="B698" s="130"/>
      <c r="C698" s="2"/>
      <c r="D698" s="24"/>
      <c r="E698" s="130"/>
      <c r="F698" s="130"/>
      <c r="G698" s="130"/>
      <c r="H698" s="130"/>
      <c r="I698" s="130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</row>
    <row r="699" spans="1:23" ht="19.5" customHeight="1" x14ac:dyDescent="0.2">
      <c r="A699" s="130"/>
      <c r="B699" s="130"/>
      <c r="C699" s="2"/>
      <c r="D699" s="24"/>
      <c r="E699" s="130"/>
      <c r="F699" s="130"/>
      <c r="G699" s="130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</row>
    <row r="700" spans="1:23" ht="19.5" customHeight="1" x14ac:dyDescent="0.2">
      <c r="A700" s="130"/>
      <c r="B700" s="130"/>
      <c r="C700" s="2"/>
      <c r="D700" s="24"/>
      <c r="E700" s="130"/>
      <c r="F700" s="130"/>
      <c r="G700" s="130"/>
      <c r="H700" s="130"/>
      <c r="I700" s="130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</row>
    <row r="701" spans="1:23" ht="19.5" customHeight="1" x14ac:dyDescent="0.2">
      <c r="A701" s="130"/>
      <c r="B701" s="130"/>
      <c r="C701" s="2"/>
      <c r="D701" s="24"/>
      <c r="E701" s="130"/>
      <c r="F701" s="130"/>
      <c r="G701" s="130"/>
      <c r="H701" s="130"/>
      <c r="I701" s="130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</row>
    <row r="702" spans="1:23" ht="19.5" customHeight="1" x14ac:dyDescent="0.2">
      <c r="A702" s="130"/>
      <c r="B702" s="130"/>
      <c r="C702" s="2"/>
      <c r="D702" s="24"/>
      <c r="E702" s="130"/>
      <c r="F702" s="130"/>
      <c r="G702" s="130"/>
      <c r="H702" s="130"/>
      <c r="I702" s="130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</row>
    <row r="703" spans="1:23" ht="19.5" customHeight="1" x14ac:dyDescent="0.2">
      <c r="A703" s="130"/>
      <c r="B703" s="130"/>
      <c r="C703" s="2"/>
      <c r="D703" s="24"/>
      <c r="E703" s="130"/>
      <c r="F703" s="130"/>
      <c r="G703" s="130"/>
      <c r="H703" s="130"/>
      <c r="I703" s="130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</row>
    <row r="704" spans="1:23" ht="19.5" customHeight="1" x14ac:dyDescent="0.2">
      <c r="A704" s="130"/>
      <c r="B704" s="130"/>
      <c r="C704" s="2"/>
      <c r="D704" s="24"/>
      <c r="E704" s="130"/>
      <c r="F704" s="130"/>
      <c r="G704" s="130"/>
      <c r="H704" s="130"/>
      <c r="I704" s="130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</row>
    <row r="705" spans="1:23" ht="19.5" customHeight="1" x14ac:dyDescent="0.2">
      <c r="A705" s="130"/>
      <c r="B705" s="130"/>
      <c r="C705" s="2"/>
      <c r="D705" s="24"/>
      <c r="E705" s="130"/>
      <c r="F705" s="130"/>
      <c r="G705" s="130"/>
      <c r="H705" s="130"/>
      <c r="I705" s="130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</row>
    <row r="706" spans="1:23" ht="19.5" customHeight="1" x14ac:dyDescent="0.2">
      <c r="A706" s="130"/>
      <c r="B706" s="130"/>
      <c r="C706" s="2"/>
      <c r="D706" s="24"/>
      <c r="E706" s="130"/>
      <c r="F706" s="130"/>
      <c r="G706" s="130"/>
      <c r="H706" s="130"/>
      <c r="I706" s="130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</row>
    <row r="707" spans="1:23" ht="19.5" customHeight="1" x14ac:dyDescent="0.2">
      <c r="A707" s="130"/>
      <c r="B707" s="130"/>
      <c r="C707" s="2"/>
      <c r="D707" s="24"/>
      <c r="E707" s="130"/>
      <c r="F707" s="130"/>
      <c r="G707" s="130"/>
      <c r="H707" s="130"/>
      <c r="I707" s="130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</row>
    <row r="708" spans="1:23" ht="19.5" customHeight="1" x14ac:dyDescent="0.2">
      <c r="A708" s="130"/>
      <c r="B708" s="130"/>
      <c r="C708" s="2"/>
      <c r="D708" s="24"/>
      <c r="E708" s="130"/>
      <c r="F708" s="130"/>
      <c r="G708" s="130"/>
      <c r="H708" s="130"/>
      <c r="I708" s="130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</row>
    <row r="709" spans="1:23" ht="19.5" customHeight="1" x14ac:dyDescent="0.2">
      <c r="A709" s="130"/>
      <c r="B709" s="130"/>
      <c r="C709" s="2"/>
      <c r="D709" s="24"/>
      <c r="E709" s="130"/>
      <c r="F709" s="130"/>
      <c r="G709" s="130"/>
      <c r="H709" s="130"/>
      <c r="I709" s="130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</row>
    <row r="710" spans="1:23" ht="19.5" customHeight="1" x14ac:dyDescent="0.2">
      <c r="A710" s="130"/>
      <c r="B710" s="130"/>
      <c r="C710" s="2"/>
      <c r="D710" s="24"/>
      <c r="E710" s="130"/>
      <c r="F710" s="130"/>
      <c r="G710" s="130"/>
      <c r="H710" s="130"/>
      <c r="I710" s="130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</row>
    <row r="711" spans="1:23" ht="19.5" customHeight="1" x14ac:dyDescent="0.2">
      <c r="A711" s="130"/>
      <c r="B711" s="130"/>
      <c r="C711" s="2"/>
      <c r="D711" s="24"/>
      <c r="E711" s="130"/>
      <c r="F711" s="130"/>
      <c r="G711" s="130"/>
      <c r="H711" s="130"/>
      <c r="I711" s="130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</row>
    <row r="712" spans="1:23" ht="19.5" customHeight="1" x14ac:dyDescent="0.2">
      <c r="A712" s="130"/>
      <c r="B712" s="130"/>
      <c r="C712" s="2"/>
      <c r="D712" s="24"/>
      <c r="E712" s="130"/>
      <c r="F712" s="130"/>
      <c r="G712" s="130"/>
      <c r="H712" s="130"/>
      <c r="I712" s="130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</row>
    <row r="713" spans="1:23" ht="19.5" customHeight="1" x14ac:dyDescent="0.2">
      <c r="A713" s="130"/>
      <c r="B713" s="130"/>
      <c r="C713" s="2"/>
      <c r="D713" s="24"/>
      <c r="E713" s="130"/>
      <c r="F713" s="130"/>
      <c r="G713" s="130"/>
      <c r="H713" s="130"/>
      <c r="I713" s="130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</row>
    <row r="714" spans="1:23" ht="19.5" customHeight="1" x14ac:dyDescent="0.2">
      <c r="A714" s="130"/>
      <c r="B714" s="130"/>
      <c r="C714" s="2"/>
      <c r="D714" s="24"/>
      <c r="E714" s="130"/>
      <c r="F714" s="130"/>
      <c r="G714" s="130"/>
      <c r="H714" s="130"/>
      <c r="I714" s="130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</row>
    <row r="715" spans="1:23" ht="19.5" customHeight="1" x14ac:dyDescent="0.2">
      <c r="A715" s="130"/>
      <c r="B715" s="130"/>
      <c r="C715" s="2"/>
      <c r="D715" s="24"/>
      <c r="E715" s="130"/>
      <c r="F715" s="130"/>
      <c r="G715" s="130"/>
      <c r="H715" s="130"/>
      <c r="I715" s="130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</row>
    <row r="716" spans="1:23" ht="19.5" customHeight="1" x14ac:dyDescent="0.2">
      <c r="A716" s="130"/>
      <c r="B716" s="130"/>
      <c r="C716" s="2"/>
      <c r="D716" s="24"/>
      <c r="E716" s="130"/>
      <c r="F716" s="130"/>
      <c r="G716" s="130"/>
      <c r="H716" s="130"/>
      <c r="I716" s="130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</row>
    <row r="717" spans="1:23" ht="19.5" customHeight="1" x14ac:dyDescent="0.2">
      <c r="A717" s="130"/>
      <c r="B717" s="130"/>
      <c r="C717" s="2"/>
      <c r="D717" s="24"/>
      <c r="E717" s="130"/>
      <c r="F717" s="130"/>
      <c r="G717" s="130"/>
      <c r="H717" s="130"/>
      <c r="I717" s="130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</row>
    <row r="718" spans="1:23" ht="19.5" customHeight="1" x14ac:dyDescent="0.2">
      <c r="A718" s="130"/>
      <c r="B718" s="130"/>
      <c r="C718" s="2"/>
      <c r="D718" s="24"/>
      <c r="E718" s="130"/>
      <c r="F718" s="130"/>
      <c r="G718" s="130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</row>
    <row r="719" spans="1:23" ht="19.5" customHeight="1" x14ac:dyDescent="0.2">
      <c r="A719" s="130"/>
      <c r="B719" s="130"/>
      <c r="C719" s="2"/>
      <c r="D719" s="24"/>
      <c r="E719" s="130"/>
      <c r="F719" s="130"/>
      <c r="G719" s="130"/>
      <c r="H719" s="130"/>
      <c r="I719" s="130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</row>
    <row r="720" spans="1:23" ht="19.5" customHeight="1" x14ac:dyDescent="0.2">
      <c r="A720" s="130"/>
      <c r="B720" s="130"/>
      <c r="C720" s="2"/>
      <c r="D720" s="24"/>
      <c r="E720" s="130"/>
      <c r="F720" s="130"/>
      <c r="G720" s="130"/>
      <c r="H720" s="130"/>
      <c r="I720" s="130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</row>
    <row r="721" spans="1:23" ht="19.5" customHeight="1" x14ac:dyDescent="0.2">
      <c r="A721" s="130"/>
      <c r="B721" s="130"/>
      <c r="C721" s="2"/>
      <c r="D721" s="24"/>
      <c r="E721" s="130"/>
      <c r="F721" s="130"/>
      <c r="G721" s="130"/>
      <c r="H721" s="130"/>
      <c r="I721" s="130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</row>
    <row r="722" spans="1:23" ht="19.5" customHeight="1" x14ac:dyDescent="0.2">
      <c r="A722" s="130"/>
      <c r="B722" s="130"/>
      <c r="C722" s="2"/>
      <c r="D722" s="24"/>
      <c r="E722" s="130"/>
      <c r="F722" s="130"/>
      <c r="G722" s="130"/>
      <c r="H722" s="130"/>
      <c r="I722" s="130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</row>
    <row r="723" spans="1:23" ht="19.5" customHeight="1" x14ac:dyDescent="0.2">
      <c r="A723" s="130"/>
      <c r="B723" s="130"/>
      <c r="C723" s="2"/>
      <c r="D723" s="24"/>
      <c r="E723" s="130"/>
      <c r="F723" s="130"/>
      <c r="G723" s="130"/>
      <c r="H723" s="130"/>
      <c r="I723" s="130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</row>
    <row r="724" spans="1:23" ht="19.5" customHeight="1" x14ac:dyDescent="0.2">
      <c r="A724" s="130"/>
      <c r="B724" s="130"/>
      <c r="C724" s="2"/>
      <c r="D724" s="24"/>
      <c r="E724" s="130"/>
      <c r="F724" s="130"/>
      <c r="G724" s="130"/>
      <c r="H724" s="130"/>
      <c r="I724" s="130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</row>
    <row r="725" spans="1:23" ht="19.5" customHeight="1" x14ac:dyDescent="0.2">
      <c r="A725" s="130"/>
      <c r="B725" s="130"/>
      <c r="C725" s="2"/>
      <c r="D725" s="24"/>
      <c r="E725" s="130"/>
      <c r="F725" s="130"/>
      <c r="G725" s="130"/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</row>
    <row r="726" spans="1:23" ht="19.5" customHeight="1" x14ac:dyDescent="0.2">
      <c r="A726" s="130"/>
      <c r="B726" s="130"/>
      <c r="C726" s="2"/>
      <c r="D726" s="24"/>
      <c r="E726" s="130"/>
      <c r="F726" s="130"/>
      <c r="G726" s="130"/>
      <c r="H726" s="130"/>
      <c r="I726" s="130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</row>
    <row r="727" spans="1:23" ht="19.5" customHeight="1" x14ac:dyDescent="0.2">
      <c r="A727" s="130"/>
      <c r="B727" s="130"/>
      <c r="C727" s="2"/>
      <c r="D727" s="24"/>
      <c r="E727" s="130"/>
      <c r="F727" s="130"/>
      <c r="G727" s="130"/>
      <c r="H727" s="130"/>
      <c r="I727" s="130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</row>
    <row r="728" spans="1:23" ht="19.5" customHeight="1" x14ac:dyDescent="0.2">
      <c r="A728" s="130"/>
      <c r="B728" s="130"/>
      <c r="C728" s="2"/>
      <c r="D728" s="24"/>
      <c r="E728" s="130"/>
      <c r="F728" s="130"/>
      <c r="G728" s="130"/>
      <c r="H728" s="130"/>
      <c r="I728" s="130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</row>
    <row r="729" spans="1:23" ht="19.5" customHeight="1" x14ac:dyDescent="0.2">
      <c r="A729" s="130"/>
      <c r="B729" s="130"/>
      <c r="C729" s="2"/>
      <c r="D729" s="24"/>
      <c r="E729" s="130"/>
      <c r="F729" s="130"/>
      <c r="G729" s="130"/>
      <c r="H729" s="130"/>
      <c r="I729" s="130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</row>
    <row r="730" spans="1:23" ht="19.5" customHeight="1" x14ac:dyDescent="0.2">
      <c r="A730" s="130"/>
      <c r="B730" s="130"/>
      <c r="C730" s="2"/>
      <c r="D730" s="24"/>
      <c r="E730" s="130"/>
      <c r="F730" s="130"/>
      <c r="G730" s="130"/>
      <c r="H730" s="130"/>
      <c r="I730" s="130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</row>
    <row r="731" spans="1:23" ht="19.5" customHeight="1" x14ac:dyDescent="0.2">
      <c r="A731" s="130"/>
      <c r="B731" s="130"/>
      <c r="C731" s="2"/>
      <c r="D731" s="24"/>
      <c r="E731" s="130"/>
      <c r="F731" s="130"/>
      <c r="G731" s="130"/>
      <c r="H731" s="130"/>
      <c r="I731" s="130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</row>
    <row r="732" spans="1:23" ht="19.5" customHeight="1" x14ac:dyDescent="0.2">
      <c r="A732" s="130"/>
      <c r="B732" s="130"/>
      <c r="C732" s="2"/>
      <c r="D732" s="24"/>
      <c r="E732" s="130"/>
      <c r="F732" s="130"/>
      <c r="G732" s="130"/>
      <c r="H732" s="130"/>
      <c r="I732" s="130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</row>
    <row r="733" spans="1:23" ht="19.5" customHeight="1" x14ac:dyDescent="0.2">
      <c r="A733" s="130"/>
      <c r="B733" s="130"/>
      <c r="C733" s="2"/>
      <c r="D733" s="24"/>
      <c r="E733" s="130"/>
      <c r="F733" s="130"/>
      <c r="G733" s="130"/>
      <c r="H733" s="130"/>
      <c r="I733" s="130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</row>
    <row r="734" spans="1:23" ht="19.5" customHeight="1" x14ac:dyDescent="0.2">
      <c r="A734" s="130"/>
      <c r="B734" s="130"/>
      <c r="C734" s="2"/>
      <c r="D734" s="24"/>
      <c r="E734" s="130"/>
      <c r="F734" s="130"/>
      <c r="G734" s="130"/>
      <c r="H734" s="130"/>
      <c r="I734" s="130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</row>
    <row r="735" spans="1:23" ht="19.5" customHeight="1" x14ac:dyDescent="0.2">
      <c r="A735" s="130"/>
      <c r="B735" s="130"/>
      <c r="C735" s="2"/>
      <c r="D735" s="24"/>
      <c r="E735" s="130"/>
      <c r="F735" s="130"/>
      <c r="G735" s="130"/>
      <c r="H735" s="130"/>
      <c r="I735" s="130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</row>
    <row r="736" spans="1:23" ht="19.5" customHeight="1" x14ac:dyDescent="0.2">
      <c r="A736" s="130"/>
      <c r="B736" s="130"/>
      <c r="C736" s="2"/>
      <c r="D736" s="24"/>
      <c r="E736" s="130"/>
      <c r="F736" s="130"/>
      <c r="G736" s="130"/>
      <c r="H736" s="130"/>
      <c r="I736" s="130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</row>
    <row r="737" spans="1:23" ht="19.5" customHeight="1" x14ac:dyDescent="0.2">
      <c r="A737" s="130"/>
      <c r="B737" s="130"/>
      <c r="C737" s="2"/>
      <c r="D737" s="24"/>
      <c r="E737" s="130"/>
      <c r="F737" s="130"/>
      <c r="G737" s="130"/>
      <c r="H737" s="130"/>
      <c r="I737" s="130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</row>
    <row r="738" spans="1:23" ht="19.5" customHeight="1" x14ac:dyDescent="0.2">
      <c r="A738" s="130"/>
      <c r="B738" s="130"/>
      <c r="C738" s="2"/>
      <c r="D738" s="24"/>
      <c r="E738" s="130"/>
      <c r="F738" s="130"/>
      <c r="G738" s="130"/>
      <c r="H738" s="130"/>
      <c r="I738" s="130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</row>
    <row r="739" spans="1:23" ht="19.5" customHeight="1" x14ac:dyDescent="0.2">
      <c r="A739" s="130"/>
      <c r="B739" s="130"/>
      <c r="C739" s="2"/>
      <c r="D739" s="24"/>
      <c r="E739" s="130"/>
      <c r="F739" s="130"/>
      <c r="G739" s="130"/>
      <c r="H739" s="130"/>
      <c r="I739" s="130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</row>
    <row r="740" spans="1:23" ht="19.5" customHeight="1" x14ac:dyDescent="0.2">
      <c r="A740" s="130"/>
      <c r="B740" s="130"/>
      <c r="C740" s="2"/>
      <c r="D740" s="24"/>
      <c r="E740" s="130"/>
      <c r="F740" s="130"/>
      <c r="G740" s="130"/>
      <c r="H740" s="130"/>
      <c r="I740" s="130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</row>
    <row r="741" spans="1:23" ht="19.5" customHeight="1" x14ac:dyDescent="0.2">
      <c r="A741" s="130"/>
      <c r="B741" s="130"/>
      <c r="C741" s="2"/>
      <c r="D741" s="24"/>
      <c r="E741" s="130"/>
      <c r="F741" s="130"/>
      <c r="G741" s="130"/>
      <c r="H741" s="130"/>
      <c r="I741" s="130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</row>
    <row r="742" spans="1:23" ht="19.5" customHeight="1" x14ac:dyDescent="0.2">
      <c r="A742" s="130"/>
      <c r="B742" s="130"/>
      <c r="C742" s="2"/>
      <c r="D742" s="24"/>
      <c r="E742" s="130"/>
      <c r="F742" s="130"/>
      <c r="G742" s="130"/>
      <c r="H742" s="130"/>
      <c r="I742" s="130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</row>
    <row r="743" spans="1:23" ht="19.5" customHeight="1" x14ac:dyDescent="0.2">
      <c r="A743" s="130"/>
      <c r="B743" s="130"/>
      <c r="C743" s="2"/>
      <c r="D743" s="24"/>
      <c r="E743" s="130"/>
      <c r="F743" s="130"/>
      <c r="G743" s="130"/>
      <c r="H743" s="130"/>
      <c r="I743" s="130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</row>
    <row r="744" spans="1:23" ht="19.5" customHeight="1" x14ac:dyDescent="0.2">
      <c r="A744" s="130"/>
      <c r="B744" s="130"/>
      <c r="C744" s="2"/>
      <c r="D744" s="24"/>
      <c r="E744" s="130"/>
      <c r="F744" s="130"/>
      <c r="G744" s="130"/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</row>
    <row r="745" spans="1:23" ht="19.5" customHeight="1" x14ac:dyDescent="0.2">
      <c r="A745" s="130"/>
      <c r="B745" s="130"/>
      <c r="C745" s="2"/>
      <c r="D745" s="24"/>
      <c r="E745" s="130"/>
      <c r="F745" s="130"/>
      <c r="G745" s="130"/>
      <c r="H745" s="130"/>
      <c r="I745" s="130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</row>
    <row r="746" spans="1:23" ht="19.5" customHeight="1" x14ac:dyDescent="0.2">
      <c r="A746" s="130"/>
      <c r="B746" s="130"/>
      <c r="C746" s="2"/>
      <c r="D746" s="24"/>
      <c r="E746" s="130"/>
      <c r="F746" s="130"/>
      <c r="G746" s="130"/>
      <c r="H746" s="130"/>
      <c r="I746" s="130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</row>
    <row r="747" spans="1:23" ht="19.5" customHeight="1" x14ac:dyDescent="0.2">
      <c r="A747" s="130"/>
      <c r="B747" s="130"/>
      <c r="C747" s="2"/>
      <c r="D747" s="24"/>
      <c r="E747" s="130"/>
      <c r="F747" s="130"/>
      <c r="G747" s="130"/>
      <c r="H747" s="130"/>
      <c r="I747" s="130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</row>
    <row r="748" spans="1:23" ht="19.5" customHeight="1" x14ac:dyDescent="0.2">
      <c r="A748" s="130"/>
      <c r="B748" s="130"/>
      <c r="C748" s="2"/>
      <c r="D748" s="24"/>
      <c r="E748" s="130"/>
      <c r="F748" s="130"/>
      <c r="G748" s="130"/>
      <c r="H748" s="130"/>
      <c r="I748" s="130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</row>
    <row r="749" spans="1:23" ht="19.5" customHeight="1" x14ac:dyDescent="0.2">
      <c r="A749" s="130"/>
      <c r="B749" s="130"/>
      <c r="C749" s="2"/>
      <c r="D749" s="24"/>
      <c r="E749" s="130"/>
      <c r="F749" s="130"/>
      <c r="G749" s="130"/>
      <c r="H749" s="130"/>
      <c r="I749" s="130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</row>
    <row r="750" spans="1:23" ht="19.5" customHeight="1" x14ac:dyDescent="0.2">
      <c r="A750" s="130"/>
      <c r="B750" s="130"/>
      <c r="C750" s="2"/>
      <c r="D750" s="24"/>
      <c r="E750" s="130"/>
      <c r="F750" s="130"/>
      <c r="G750" s="130"/>
      <c r="H750" s="130"/>
      <c r="I750" s="130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</row>
    <row r="751" spans="1:23" ht="19.5" customHeight="1" x14ac:dyDescent="0.2">
      <c r="A751" s="130"/>
      <c r="B751" s="130"/>
      <c r="C751" s="2"/>
      <c r="D751" s="24"/>
      <c r="E751" s="130"/>
      <c r="F751" s="130"/>
      <c r="G751" s="130"/>
      <c r="H751" s="130"/>
      <c r="I751" s="130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</row>
    <row r="752" spans="1:23" ht="19.5" customHeight="1" x14ac:dyDescent="0.2">
      <c r="A752" s="130"/>
      <c r="B752" s="130"/>
      <c r="C752" s="2"/>
      <c r="D752" s="24"/>
      <c r="E752" s="130"/>
      <c r="F752" s="130"/>
      <c r="G752" s="130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</row>
    <row r="753" spans="1:23" ht="19.5" customHeight="1" x14ac:dyDescent="0.2">
      <c r="A753" s="130"/>
      <c r="B753" s="130"/>
      <c r="C753" s="2"/>
      <c r="D753" s="24"/>
      <c r="E753" s="130"/>
      <c r="F753" s="130"/>
      <c r="G753" s="130"/>
      <c r="H753" s="130"/>
      <c r="I753" s="130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</row>
    <row r="754" spans="1:23" ht="19.5" customHeight="1" x14ac:dyDescent="0.2">
      <c r="A754" s="130"/>
      <c r="B754" s="130"/>
      <c r="C754" s="2"/>
      <c r="D754" s="24"/>
      <c r="E754" s="130"/>
      <c r="F754" s="130"/>
      <c r="G754" s="130"/>
      <c r="H754" s="130"/>
      <c r="I754" s="130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</row>
    <row r="755" spans="1:23" ht="19.5" customHeight="1" x14ac:dyDescent="0.2">
      <c r="A755" s="130"/>
      <c r="B755" s="130"/>
      <c r="C755" s="2"/>
      <c r="D755" s="24"/>
      <c r="E755" s="130"/>
      <c r="F755" s="130"/>
      <c r="G755" s="130"/>
      <c r="H755" s="130"/>
      <c r="I755" s="130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</row>
    <row r="756" spans="1:23" ht="19.5" customHeight="1" x14ac:dyDescent="0.2">
      <c r="A756" s="130"/>
      <c r="B756" s="130"/>
      <c r="C756" s="2"/>
      <c r="D756" s="24"/>
      <c r="E756" s="130"/>
      <c r="F756" s="130"/>
      <c r="G756" s="130"/>
      <c r="H756" s="130"/>
      <c r="I756" s="130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</row>
    <row r="757" spans="1:23" ht="19.5" customHeight="1" x14ac:dyDescent="0.2">
      <c r="A757" s="130"/>
      <c r="B757" s="130"/>
      <c r="C757" s="2"/>
      <c r="D757" s="24"/>
      <c r="E757" s="130"/>
      <c r="F757" s="130"/>
      <c r="G757" s="130"/>
      <c r="H757" s="130"/>
      <c r="I757" s="130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</row>
    <row r="758" spans="1:23" ht="19.5" customHeight="1" x14ac:dyDescent="0.2">
      <c r="A758" s="130"/>
      <c r="B758" s="130"/>
      <c r="C758" s="2"/>
      <c r="D758" s="24"/>
      <c r="E758" s="130"/>
      <c r="F758" s="130"/>
      <c r="G758" s="130"/>
      <c r="H758" s="130"/>
      <c r="I758" s="130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</row>
    <row r="759" spans="1:23" ht="19.5" customHeight="1" x14ac:dyDescent="0.2">
      <c r="A759" s="130"/>
      <c r="B759" s="130"/>
      <c r="C759" s="2"/>
      <c r="D759" s="24"/>
      <c r="E759" s="130"/>
      <c r="F759" s="130"/>
      <c r="G759" s="130"/>
      <c r="H759" s="130"/>
      <c r="I759" s="130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</row>
    <row r="760" spans="1:23" ht="19.5" customHeight="1" x14ac:dyDescent="0.2">
      <c r="A760" s="130"/>
      <c r="B760" s="130"/>
      <c r="C760" s="2"/>
      <c r="D760" s="24"/>
      <c r="E760" s="130"/>
      <c r="F760" s="130"/>
      <c r="G760" s="130"/>
      <c r="H760" s="130"/>
      <c r="I760" s="130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</row>
    <row r="761" spans="1:23" ht="19.5" customHeight="1" x14ac:dyDescent="0.2">
      <c r="A761" s="130"/>
      <c r="B761" s="130"/>
      <c r="C761" s="2"/>
      <c r="D761" s="24"/>
      <c r="E761" s="130"/>
      <c r="F761" s="130"/>
      <c r="G761" s="130"/>
      <c r="H761" s="130"/>
      <c r="I761" s="130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</row>
    <row r="762" spans="1:23" ht="19.5" customHeight="1" x14ac:dyDescent="0.2">
      <c r="A762" s="130"/>
      <c r="B762" s="130"/>
      <c r="C762" s="2"/>
      <c r="D762" s="24"/>
      <c r="E762" s="130"/>
      <c r="F762" s="130"/>
      <c r="G762" s="130"/>
      <c r="H762" s="130"/>
      <c r="I762" s="130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</row>
    <row r="763" spans="1:23" ht="19.5" customHeight="1" x14ac:dyDescent="0.2">
      <c r="A763" s="130"/>
      <c r="B763" s="130"/>
      <c r="C763" s="2"/>
      <c r="D763" s="24"/>
      <c r="E763" s="130"/>
      <c r="F763" s="130"/>
      <c r="G763" s="130"/>
      <c r="H763" s="130"/>
      <c r="I763" s="130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</row>
    <row r="764" spans="1:23" ht="19.5" customHeight="1" x14ac:dyDescent="0.2">
      <c r="A764" s="130"/>
      <c r="B764" s="130"/>
      <c r="C764" s="2"/>
      <c r="D764" s="24"/>
      <c r="E764" s="130"/>
      <c r="F764" s="130"/>
      <c r="G764" s="130"/>
      <c r="H764" s="130"/>
      <c r="I764" s="130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</row>
    <row r="765" spans="1:23" ht="19.5" customHeight="1" x14ac:dyDescent="0.2">
      <c r="A765" s="130"/>
      <c r="B765" s="130"/>
      <c r="C765" s="2"/>
      <c r="D765" s="24"/>
      <c r="E765" s="130"/>
      <c r="F765" s="130"/>
      <c r="G765" s="130"/>
      <c r="H765" s="130"/>
      <c r="I765" s="130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</row>
    <row r="766" spans="1:23" ht="19.5" customHeight="1" x14ac:dyDescent="0.2">
      <c r="A766" s="130"/>
      <c r="B766" s="130"/>
      <c r="C766" s="2"/>
      <c r="D766" s="24"/>
      <c r="E766" s="130"/>
      <c r="F766" s="130"/>
      <c r="G766" s="130"/>
      <c r="H766" s="130"/>
      <c r="I766" s="130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</row>
    <row r="767" spans="1:23" ht="19.5" customHeight="1" x14ac:dyDescent="0.2">
      <c r="A767" s="130"/>
      <c r="B767" s="130"/>
      <c r="C767" s="2"/>
      <c r="D767" s="24"/>
      <c r="E767" s="130"/>
      <c r="F767" s="130"/>
      <c r="G767" s="130"/>
      <c r="H767" s="130"/>
      <c r="I767" s="130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</row>
    <row r="768" spans="1:23" ht="19.5" customHeight="1" x14ac:dyDescent="0.2">
      <c r="A768" s="130"/>
      <c r="B768" s="130"/>
      <c r="C768" s="2"/>
      <c r="D768" s="24"/>
      <c r="E768" s="130"/>
      <c r="F768" s="130"/>
      <c r="G768" s="130"/>
      <c r="H768" s="130"/>
      <c r="I768" s="130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</row>
    <row r="769" spans="1:23" ht="19.5" customHeight="1" x14ac:dyDescent="0.2">
      <c r="A769" s="130"/>
      <c r="B769" s="130"/>
      <c r="C769" s="2"/>
      <c r="D769" s="24"/>
      <c r="E769" s="130"/>
      <c r="F769" s="130"/>
      <c r="G769" s="130"/>
      <c r="H769" s="130"/>
      <c r="I769" s="130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</row>
    <row r="770" spans="1:23" ht="19.5" customHeight="1" x14ac:dyDescent="0.2">
      <c r="A770" s="130"/>
      <c r="B770" s="130"/>
      <c r="C770" s="2"/>
      <c r="D770" s="24"/>
      <c r="E770" s="130"/>
      <c r="F770" s="130"/>
      <c r="G770" s="130"/>
      <c r="H770" s="130"/>
      <c r="I770" s="130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</row>
    <row r="771" spans="1:23" ht="19.5" customHeight="1" x14ac:dyDescent="0.2">
      <c r="A771" s="130"/>
      <c r="B771" s="130"/>
      <c r="C771" s="2"/>
      <c r="D771" s="24"/>
      <c r="E771" s="130"/>
      <c r="F771" s="130"/>
      <c r="G771" s="130"/>
      <c r="H771" s="130"/>
      <c r="I771" s="130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</row>
    <row r="772" spans="1:23" ht="19.5" customHeight="1" x14ac:dyDescent="0.2">
      <c r="A772" s="130"/>
      <c r="B772" s="130"/>
      <c r="C772" s="2"/>
      <c r="D772" s="24"/>
      <c r="E772" s="130"/>
      <c r="F772" s="130"/>
      <c r="G772" s="130"/>
      <c r="H772" s="130"/>
      <c r="I772" s="130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</row>
    <row r="773" spans="1:23" ht="19.5" customHeight="1" x14ac:dyDescent="0.2">
      <c r="A773" s="130"/>
      <c r="B773" s="130"/>
      <c r="C773" s="2"/>
      <c r="D773" s="24"/>
      <c r="E773" s="130"/>
      <c r="F773" s="130"/>
      <c r="G773" s="130"/>
      <c r="H773" s="130"/>
      <c r="I773" s="130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</row>
    <row r="774" spans="1:23" ht="19.5" customHeight="1" x14ac:dyDescent="0.2">
      <c r="A774" s="130"/>
      <c r="B774" s="130"/>
      <c r="C774" s="2"/>
      <c r="D774" s="24"/>
      <c r="E774" s="130"/>
      <c r="F774" s="130"/>
      <c r="G774" s="130"/>
      <c r="H774" s="130"/>
      <c r="I774" s="130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</row>
    <row r="775" spans="1:23" ht="19.5" customHeight="1" x14ac:dyDescent="0.2">
      <c r="A775" s="130"/>
      <c r="B775" s="130"/>
      <c r="C775" s="2"/>
      <c r="D775" s="24"/>
      <c r="E775" s="130"/>
      <c r="F775" s="130"/>
      <c r="G775" s="130"/>
      <c r="H775" s="130"/>
      <c r="I775" s="130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</row>
    <row r="776" spans="1:23" ht="19.5" customHeight="1" x14ac:dyDescent="0.2">
      <c r="A776" s="130"/>
      <c r="B776" s="130"/>
      <c r="C776" s="2"/>
      <c r="D776" s="24"/>
      <c r="E776" s="130"/>
      <c r="F776" s="130"/>
      <c r="G776" s="130"/>
      <c r="H776" s="130"/>
      <c r="I776" s="130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</row>
    <row r="777" spans="1:23" ht="19.5" customHeight="1" x14ac:dyDescent="0.2">
      <c r="A777" s="130"/>
      <c r="B777" s="130"/>
      <c r="C777" s="2"/>
      <c r="D777" s="24"/>
      <c r="E777" s="130"/>
      <c r="F777" s="130"/>
      <c r="G777" s="130"/>
      <c r="H777" s="130"/>
      <c r="I777" s="130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</row>
    <row r="778" spans="1:23" ht="19.5" customHeight="1" x14ac:dyDescent="0.2">
      <c r="A778" s="130"/>
      <c r="B778" s="130"/>
      <c r="C778" s="2"/>
      <c r="D778" s="24"/>
      <c r="E778" s="130"/>
      <c r="F778" s="130"/>
      <c r="G778" s="130"/>
      <c r="H778" s="130"/>
      <c r="I778" s="130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</row>
    <row r="779" spans="1:23" ht="19.5" customHeight="1" x14ac:dyDescent="0.2">
      <c r="A779" s="130"/>
      <c r="B779" s="130"/>
      <c r="C779" s="2"/>
      <c r="D779" s="24"/>
      <c r="E779" s="130"/>
      <c r="F779" s="130"/>
      <c r="G779" s="130"/>
      <c r="H779" s="130"/>
      <c r="I779" s="130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</row>
    <row r="780" spans="1:23" ht="19.5" customHeight="1" x14ac:dyDescent="0.2">
      <c r="A780" s="130"/>
      <c r="B780" s="130"/>
      <c r="C780" s="2"/>
      <c r="D780" s="24"/>
      <c r="E780" s="130"/>
      <c r="F780" s="130"/>
      <c r="G780" s="130"/>
      <c r="H780" s="130"/>
      <c r="I780" s="130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</row>
    <row r="781" spans="1:23" ht="19.5" customHeight="1" x14ac:dyDescent="0.2">
      <c r="A781" s="130"/>
      <c r="B781" s="130"/>
      <c r="C781" s="2"/>
      <c r="D781" s="24"/>
      <c r="E781" s="130"/>
      <c r="F781" s="130"/>
      <c r="G781" s="130"/>
      <c r="H781" s="130"/>
      <c r="I781" s="130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</row>
    <row r="782" spans="1:23" ht="19.5" customHeight="1" x14ac:dyDescent="0.2">
      <c r="A782" s="130"/>
      <c r="B782" s="130"/>
      <c r="C782" s="2"/>
      <c r="D782" s="24"/>
      <c r="E782" s="130"/>
      <c r="F782" s="130"/>
      <c r="G782" s="130"/>
      <c r="H782" s="130"/>
      <c r="I782" s="130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</row>
    <row r="783" spans="1:23" ht="19.5" customHeight="1" x14ac:dyDescent="0.2">
      <c r="A783" s="130"/>
      <c r="B783" s="130"/>
      <c r="C783" s="2"/>
      <c r="D783" s="24"/>
      <c r="E783" s="130"/>
      <c r="F783" s="130"/>
      <c r="G783" s="130"/>
      <c r="H783" s="130"/>
      <c r="I783" s="130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</row>
    <row r="784" spans="1:23" ht="19.5" customHeight="1" x14ac:dyDescent="0.2">
      <c r="A784" s="130"/>
      <c r="B784" s="130"/>
      <c r="C784" s="2"/>
      <c r="D784" s="24"/>
      <c r="E784" s="130"/>
      <c r="F784" s="130"/>
      <c r="G784" s="130"/>
      <c r="H784" s="130"/>
      <c r="I784" s="130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</row>
    <row r="785" spans="1:23" ht="19.5" customHeight="1" x14ac:dyDescent="0.2">
      <c r="A785" s="130"/>
      <c r="B785" s="130"/>
      <c r="C785" s="2"/>
      <c r="D785" s="24"/>
      <c r="E785" s="130"/>
      <c r="F785" s="130"/>
      <c r="G785" s="130"/>
      <c r="H785" s="130"/>
      <c r="I785" s="130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</row>
    <row r="786" spans="1:23" ht="19.5" customHeight="1" x14ac:dyDescent="0.2">
      <c r="A786" s="130"/>
      <c r="B786" s="130"/>
      <c r="C786" s="2"/>
      <c r="D786" s="24"/>
      <c r="E786" s="130"/>
      <c r="F786" s="130"/>
      <c r="G786" s="130"/>
      <c r="H786" s="130"/>
      <c r="I786" s="130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</row>
    <row r="787" spans="1:23" ht="19.5" customHeight="1" x14ac:dyDescent="0.2">
      <c r="A787" s="130"/>
      <c r="B787" s="130"/>
      <c r="C787" s="2"/>
      <c r="D787" s="24"/>
      <c r="E787" s="130"/>
      <c r="F787" s="130"/>
      <c r="G787" s="130"/>
      <c r="H787" s="130"/>
      <c r="I787" s="130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</row>
    <row r="788" spans="1:23" ht="19.5" customHeight="1" x14ac:dyDescent="0.2">
      <c r="A788" s="130"/>
      <c r="B788" s="130"/>
      <c r="C788" s="2"/>
      <c r="D788" s="24"/>
      <c r="E788" s="130"/>
      <c r="F788" s="130"/>
      <c r="G788" s="130"/>
      <c r="H788" s="130"/>
      <c r="I788" s="130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</row>
    <row r="789" spans="1:23" ht="19.5" customHeight="1" x14ac:dyDescent="0.2">
      <c r="A789" s="130"/>
      <c r="B789" s="130"/>
      <c r="C789" s="2"/>
      <c r="D789" s="24"/>
      <c r="E789" s="130"/>
      <c r="F789" s="130"/>
      <c r="G789" s="130"/>
      <c r="H789" s="130"/>
      <c r="I789" s="130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</row>
    <row r="790" spans="1:23" ht="19.5" customHeight="1" x14ac:dyDescent="0.2">
      <c r="A790" s="130"/>
      <c r="B790" s="130"/>
      <c r="C790" s="2"/>
      <c r="D790" s="24"/>
      <c r="E790" s="130"/>
      <c r="F790" s="130"/>
      <c r="G790" s="130"/>
      <c r="H790" s="130"/>
      <c r="I790" s="130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</row>
    <row r="791" spans="1:23" ht="19.5" customHeight="1" x14ac:dyDescent="0.2">
      <c r="A791" s="130"/>
      <c r="B791" s="130"/>
      <c r="C791" s="2"/>
      <c r="D791" s="24"/>
      <c r="E791" s="130"/>
      <c r="F791" s="130"/>
      <c r="G791" s="130"/>
      <c r="H791" s="130"/>
      <c r="I791" s="130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</row>
    <row r="792" spans="1:23" ht="19.5" customHeight="1" x14ac:dyDescent="0.2">
      <c r="A792" s="130"/>
      <c r="B792" s="130"/>
      <c r="C792" s="2"/>
      <c r="D792" s="24"/>
      <c r="E792" s="130"/>
      <c r="F792" s="130"/>
      <c r="G792" s="130"/>
      <c r="H792" s="130"/>
      <c r="I792" s="130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</row>
    <row r="793" spans="1:23" ht="19.5" customHeight="1" x14ac:dyDescent="0.2">
      <c r="A793" s="130"/>
      <c r="B793" s="130"/>
      <c r="C793" s="2"/>
      <c r="D793" s="24"/>
      <c r="E793" s="130"/>
      <c r="F793" s="130"/>
      <c r="G793" s="130"/>
      <c r="H793" s="130"/>
      <c r="I793" s="130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</row>
    <row r="794" spans="1:23" ht="19.5" customHeight="1" x14ac:dyDescent="0.2">
      <c r="A794" s="130"/>
      <c r="B794" s="130"/>
      <c r="C794" s="2"/>
      <c r="D794" s="24"/>
      <c r="E794" s="130"/>
      <c r="F794" s="130"/>
      <c r="G794" s="130"/>
      <c r="H794" s="130"/>
      <c r="I794" s="130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</row>
    <row r="795" spans="1:23" ht="19.5" customHeight="1" x14ac:dyDescent="0.2">
      <c r="A795" s="130"/>
      <c r="B795" s="130"/>
      <c r="C795" s="2"/>
      <c r="D795" s="24"/>
      <c r="E795" s="130"/>
      <c r="F795" s="130"/>
      <c r="G795" s="130"/>
      <c r="H795" s="130"/>
      <c r="I795" s="130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</row>
    <row r="796" spans="1:23" ht="19.5" customHeight="1" x14ac:dyDescent="0.2">
      <c r="A796" s="130"/>
      <c r="B796" s="130"/>
      <c r="C796" s="2"/>
      <c r="D796" s="24"/>
      <c r="E796" s="130"/>
      <c r="F796" s="130"/>
      <c r="G796" s="130"/>
      <c r="H796" s="130"/>
      <c r="I796" s="130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</row>
    <row r="797" spans="1:23" ht="19.5" customHeight="1" x14ac:dyDescent="0.2">
      <c r="A797" s="130"/>
      <c r="B797" s="130"/>
      <c r="C797" s="2"/>
      <c r="D797" s="24"/>
      <c r="E797" s="130"/>
      <c r="F797" s="130"/>
      <c r="G797" s="130"/>
      <c r="H797" s="130"/>
      <c r="I797" s="130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</row>
    <row r="798" spans="1:23" ht="19.5" customHeight="1" x14ac:dyDescent="0.2">
      <c r="A798" s="130"/>
      <c r="B798" s="130"/>
      <c r="C798" s="2"/>
      <c r="D798" s="24"/>
      <c r="E798" s="130"/>
      <c r="F798" s="130"/>
      <c r="G798" s="130"/>
      <c r="H798" s="130"/>
      <c r="I798" s="130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</row>
    <row r="799" spans="1:23" ht="19.5" customHeight="1" x14ac:dyDescent="0.2">
      <c r="A799" s="130"/>
      <c r="B799" s="130"/>
      <c r="C799" s="2"/>
      <c r="D799" s="24"/>
      <c r="E799" s="130"/>
      <c r="F799" s="130"/>
      <c r="G799" s="130"/>
      <c r="H799" s="130"/>
      <c r="I799" s="130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</row>
    <row r="800" spans="1:23" ht="19.5" customHeight="1" x14ac:dyDescent="0.2">
      <c r="A800" s="130"/>
      <c r="B800" s="130"/>
      <c r="C800" s="2"/>
      <c r="D800" s="24"/>
      <c r="E800" s="130"/>
      <c r="F800" s="130"/>
      <c r="G800" s="130"/>
      <c r="H800" s="130"/>
      <c r="I800" s="130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</row>
    <row r="801" spans="1:23" ht="19.5" customHeight="1" x14ac:dyDescent="0.2">
      <c r="A801" s="130"/>
      <c r="B801" s="130"/>
      <c r="C801" s="2"/>
      <c r="D801" s="24"/>
      <c r="E801" s="130"/>
      <c r="F801" s="130"/>
      <c r="G801" s="130"/>
      <c r="H801" s="130"/>
      <c r="I801" s="130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</row>
    <row r="802" spans="1:23" ht="19.5" customHeight="1" x14ac:dyDescent="0.2">
      <c r="A802" s="130"/>
      <c r="B802" s="130"/>
      <c r="C802" s="2"/>
      <c r="D802" s="24"/>
      <c r="E802" s="130"/>
      <c r="F802" s="130"/>
      <c r="G802" s="130"/>
      <c r="H802" s="130"/>
      <c r="I802" s="130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</row>
    <row r="803" spans="1:23" ht="19.5" customHeight="1" x14ac:dyDescent="0.2">
      <c r="A803" s="130"/>
      <c r="B803" s="130"/>
      <c r="C803" s="2"/>
      <c r="D803" s="24"/>
      <c r="E803" s="130"/>
      <c r="F803" s="130"/>
      <c r="G803" s="130"/>
      <c r="H803" s="130"/>
      <c r="I803" s="130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</row>
    <row r="804" spans="1:23" ht="19.5" customHeight="1" x14ac:dyDescent="0.2">
      <c r="A804" s="130"/>
      <c r="B804" s="130"/>
      <c r="C804" s="2"/>
      <c r="D804" s="24"/>
      <c r="E804" s="130"/>
      <c r="F804" s="130"/>
      <c r="G804" s="130"/>
      <c r="H804" s="130"/>
      <c r="I804" s="130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</row>
    <row r="805" spans="1:23" ht="19.5" customHeight="1" x14ac:dyDescent="0.2">
      <c r="A805" s="130"/>
      <c r="B805" s="130"/>
      <c r="C805" s="2"/>
      <c r="D805" s="24"/>
      <c r="E805" s="130"/>
      <c r="F805" s="130"/>
      <c r="G805" s="130"/>
      <c r="H805" s="130"/>
      <c r="I805" s="130"/>
      <c r="J805" s="130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</row>
    <row r="806" spans="1:23" ht="19.5" customHeight="1" x14ac:dyDescent="0.2">
      <c r="A806" s="130"/>
      <c r="B806" s="130"/>
      <c r="C806" s="2"/>
      <c r="D806" s="24"/>
      <c r="E806" s="130"/>
      <c r="F806" s="130"/>
      <c r="G806" s="130"/>
      <c r="H806" s="130"/>
      <c r="I806" s="130"/>
      <c r="J806" s="130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</row>
    <row r="807" spans="1:23" ht="19.5" customHeight="1" x14ac:dyDescent="0.2">
      <c r="A807" s="130"/>
      <c r="B807" s="130"/>
      <c r="C807" s="2"/>
      <c r="D807" s="24"/>
      <c r="E807" s="130"/>
      <c r="F807" s="130"/>
      <c r="G807" s="130"/>
      <c r="H807" s="130"/>
      <c r="I807" s="130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</row>
    <row r="808" spans="1:23" ht="19.5" customHeight="1" x14ac:dyDescent="0.2">
      <c r="A808" s="130"/>
      <c r="B808" s="130"/>
      <c r="C808" s="2"/>
      <c r="D808" s="24"/>
      <c r="E808" s="130"/>
      <c r="F808" s="130"/>
      <c r="G808" s="130"/>
      <c r="H808" s="130"/>
      <c r="I808" s="130"/>
      <c r="J808" s="130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</row>
    <row r="809" spans="1:23" ht="19.5" customHeight="1" x14ac:dyDescent="0.2">
      <c r="A809" s="130"/>
      <c r="B809" s="130"/>
      <c r="C809" s="2"/>
      <c r="D809" s="24"/>
      <c r="E809" s="130"/>
      <c r="F809" s="130"/>
      <c r="G809" s="130"/>
      <c r="H809" s="130"/>
      <c r="I809" s="130"/>
      <c r="J809" s="130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</row>
    <row r="810" spans="1:23" ht="19.5" customHeight="1" x14ac:dyDescent="0.2">
      <c r="A810" s="130"/>
      <c r="B810" s="130"/>
      <c r="C810" s="2"/>
      <c r="D810" s="24"/>
      <c r="E810" s="130"/>
      <c r="F810" s="130"/>
      <c r="G810" s="130"/>
      <c r="H810" s="130"/>
      <c r="I810" s="130"/>
      <c r="J810" s="130"/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</row>
    <row r="811" spans="1:23" ht="19.5" customHeight="1" x14ac:dyDescent="0.2">
      <c r="A811" s="130"/>
      <c r="B811" s="130"/>
      <c r="C811" s="2"/>
      <c r="D811" s="24"/>
      <c r="E811" s="130"/>
      <c r="F811" s="130"/>
      <c r="G811" s="130"/>
      <c r="H811" s="130"/>
      <c r="I811" s="130"/>
      <c r="J811" s="130"/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</row>
    <row r="812" spans="1:23" ht="19.5" customHeight="1" x14ac:dyDescent="0.2">
      <c r="A812" s="130"/>
      <c r="B812" s="130"/>
      <c r="C812" s="2"/>
      <c r="D812" s="24"/>
      <c r="E812" s="130"/>
      <c r="F812" s="130"/>
      <c r="G812" s="130"/>
      <c r="H812" s="130"/>
      <c r="I812" s="130"/>
      <c r="J812" s="130"/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</row>
    <row r="813" spans="1:23" ht="19.5" customHeight="1" x14ac:dyDescent="0.2">
      <c r="A813" s="130"/>
      <c r="B813" s="130"/>
      <c r="C813" s="2"/>
      <c r="D813" s="24"/>
      <c r="E813" s="130"/>
      <c r="F813" s="130"/>
      <c r="G813" s="130"/>
      <c r="H813" s="130"/>
      <c r="I813" s="130"/>
      <c r="J813" s="130"/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</row>
    <row r="814" spans="1:23" ht="19.5" customHeight="1" x14ac:dyDescent="0.2">
      <c r="A814" s="130"/>
      <c r="B814" s="130"/>
      <c r="C814" s="2"/>
      <c r="D814" s="24"/>
      <c r="E814" s="130"/>
      <c r="F814" s="130"/>
      <c r="G814" s="130"/>
      <c r="H814" s="130"/>
      <c r="I814" s="130"/>
      <c r="J814" s="130"/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</row>
    <row r="815" spans="1:23" ht="19.5" customHeight="1" x14ac:dyDescent="0.2">
      <c r="A815" s="130"/>
      <c r="B815" s="130"/>
      <c r="C815" s="2"/>
      <c r="D815" s="24"/>
      <c r="E815" s="130"/>
      <c r="F815" s="130"/>
      <c r="G815" s="130"/>
      <c r="H815" s="130"/>
      <c r="I815" s="130"/>
      <c r="J815" s="130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</row>
    <row r="816" spans="1:23" ht="19.5" customHeight="1" x14ac:dyDescent="0.2">
      <c r="A816" s="130"/>
      <c r="B816" s="130"/>
      <c r="C816" s="2"/>
      <c r="D816" s="24"/>
      <c r="E816" s="130"/>
      <c r="F816" s="130"/>
      <c r="G816" s="130"/>
      <c r="H816" s="130"/>
      <c r="I816" s="130"/>
      <c r="J816" s="130"/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</row>
    <row r="817" spans="1:23" ht="19.5" customHeight="1" x14ac:dyDescent="0.2">
      <c r="A817" s="130"/>
      <c r="B817" s="130"/>
      <c r="C817" s="2"/>
      <c r="D817" s="24"/>
      <c r="E817" s="130"/>
      <c r="F817" s="130"/>
      <c r="G817" s="130"/>
      <c r="H817" s="130"/>
      <c r="I817" s="130"/>
      <c r="J817" s="130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</row>
    <row r="818" spans="1:23" ht="19.5" customHeight="1" x14ac:dyDescent="0.2">
      <c r="A818" s="130"/>
      <c r="B818" s="130"/>
      <c r="C818" s="2"/>
      <c r="D818" s="24"/>
      <c r="E818" s="130"/>
      <c r="F818" s="130"/>
      <c r="G818" s="130"/>
      <c r="H818" s="130"/>
      <c r="I818" s="130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</row>
    <row r="819" spans="1:23" ht="19.5" customHeight="1" x14ac:dyDescent="0.2">
      <c r="A819" s="130"/>
      <c r="B819" s="130"/>
      <c r="C819" s="2"/>
      <c r="D819" s="24"/>
      <c r="E819" s="130"/>
      <c r="F819" s="130"/>
      <c r="G819" s="130"/>
      <c r="H819" s="130"/>
      <c r="I819" s="130"/>
      <c r="J819" s="130"/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</row>
    <row r="820" spans="1:23" ht="19.5" customHeight="1" x14ac:dyDescent="0.2">
      <c r="A820" s="130"/>
      <c r="B820" s="130"/>
      <c r="C820" s="2"/>
      <c r="D820" s="24"/>
      <c r="E820" s="130"/>
      <c r="F820" s="130"/>
      <c r="G820" s="130"/>
      <c r="H820" s="130"/>
      <c r="I820" s="130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</row>
    <row r="821" spans="1:23" ht="19.5" customHeight="1" x14ac:dyDescent="0.2">
      <c r="A821" s="130"/>
      <c r="B821" s="130"/>
      <c r="C821" s="2"/>
      <c r="D821" s="24"/>
      <c r="E821" s="130"/>
      <c r="F821" s="130"/>
      <c r="G821" s="130"/>
      <c r="H821" s="130"/>
      <c r="I821" s="130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</row>
    <row r="822" spans="1:23" ht="19.5" customHeight="1" x14ac:dyDescent="0.2">
      <c r="A822" s="130"/>
      <c r="B822" s="130"/>
      <c r="C822" s="2"/>
      <c r="D822" s="24"/>
      <c r="E822" s="130"/>
      <c r="F822" s="130"/>
      <c r="G822" s="130"/>
      <c r="H822" s="130"/>
      <c r="I822" s="130"/>
      <c r="J822" s="130"/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</row>
    <row r="823" spans="1:23" ht="19.5" customHeight="1" x14ac:dyDescent="0.2">
      <c r="A823" s="130"/>
      <c r="B823" s="130"/>
      <c r="C823" s="2"/>
      <c r="D823" s="24"/>
      <c r="E823" s="130"/>
      <c r="F823" s="130"/>
      <c r="G823" s="130"/>
      <c r="H823" s="130"/>
      <c r="I823" s="130"/>
      <c r="J823" s="130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</row>
    <row r="824" spans="1:23" ht="19.5" customHeight="1" x14ac:dyDescent="0.2">
      <c r="A824" s="130"/>
      <c r="B824" s="130"/>
      <c r="C824" s="2"/>
      <c r="D824" s="24"/>
      <c r="E824" s="130"/>
      <c r="F824" s="130"/>
      <c r="G824" s="130"/>
      <c r="H824" s="130"/>
      <c r="I824" s="130"/>
      <c r="J824" s="130"/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</row>
    <row r="825" spans="1:23" ht="19.5" customHeight="1" x14ac:dyDescent="0.2">
      <c r="A825" s="130"/>
      <c r="B825" s="130"/>
      <c r="C825" s="2"/>
      <c r="D825" s="24"/>
      <c r="E825" s="130"/>
      <c r="F825" s="130"/>
      <c r="G825" s="130"/>
      <c r="H825" s="130"/>
      <c r="I825" s="130"/>
      <c r="J825" s="130"/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</row>
    <row r="826" spans="1:23" ht="19.5" customHeight="1" x14ac:dyDescent="0.2">
      <c r="A826" s="130"/>
      <c r="B826" s="130"/>
      <c r="C826" s="2"/>
      <c r="D826" s="24"/>
      <c r="E826" s="130"/>
      <c r="F826" s="130"/>
      <c r="G826" s="130"/>
      <c r="H826" s="130"/>
      <c r="I826" s="130"/>
      <c r="J826" s="130"/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</row>
    <row r="827" spans="1:23" ht="19.5" customHeight="1" x14ac:dyDescent="0.2">
      <c r="A827" s="130"/>
      <c r="B827" s="130"/>
      <c r="C827" s="2"/>
      <c r="D827" s="24"/>
      <c r="E827" s="130"/>
      <c r="F827" s="130"/>
      <c r="G827" s="130"/>
      <c r="H827" s="130"/>
      <c r="I827" s="130"/>
      <c r="J827" s="130"/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</row>
    <row r="828" spans="1:23" ht="19.5" customHeight="1" x14ac:dyDescent="0.2">
      <c r="A828" s="130"/>
      <c r="B828" s="130"/>
      <c r="C828" s="2"/>
      <c r="D828" s="24"/>
      <c r="E828" s="130"/>
      <c r="F828" s="130"/>
      <c r="G828" s="130"/>
      <c r="H828" s="130"/>
      <c r="I828" s="130"/>
      <c r="J828" s="130"/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</row>
    <row r="829" spans="1:23" ht="19.5" customHeight="1" x14ac:dyDescent="0.2">
      <c r="A829" s="130"/>
      <c r="B829" s="130"/>
      <c r="C829" s="2"/>
      <c r="D829" s="24"/>
      <c r="E829" s="130"/>
      <c r="F829" s="130"/>
      <c r="G829" s="130"/>
      <c r="H829" s="130"/>
      <c r="I829" s="130"/>
      <c r="J829" s="130"/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</row>
    <row r="830" spans="1:23" ht="19.5" customHeight="1" x14ac:dyDescent="0.2">
      <c r="A830" s="130"/>
      <c r="B830" s="130"/>
      <c r="C830" s="2"/>
      <c r="D830" s="24"/>
      <c r="E830" s="130"/>
      <c r="F830" s="130"/>
      <c r="G830" s="130"/>
      <c r="H830" s="130"/>
      <c r="I830" s="130"/>
      <c r="J830" s="130"/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</row>
    <row r="831" spans="1:23" ht="19.5" customHeight="1" x14ac:dyDescent="0.2">
      <c r="A831" s="130"/>
      <c r="B831" s="130"/>
      <c r="C831" s="2"/>
      <c r="D831" s="24"/>
      <c r="E831" s="130"/>
      <c r="F831" s="130"/>
      <c r="G831" s="130"/>
      <c r="H831" s="130"/>
      <c r="I831" s="130"/>
      <c r="J831" s="130"/>
      <c r="K831" s="130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</row>
    <row r="832" spans="1:23" ht="19.5" customHeight="1" x14ac:dyDescent="0.2">
      <c r="A832" s="130"/>
      <c r="B832" s="130"/>
      <c r="C832" s="2"/>
      <c r="D832" s="24"/>
      <c r="E832" s="130"/>
      <c r="F832" s="130"/>
      <c r="G832" s="130"/>
      <c r="H832" s="130"/>
      <c r="I832" s="130"/>
      <c r="J832" s="130"/>
      <c r="K832" s="130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</row>
    <row r="833" spans="1:23" ht="19.5" customHeight="1" x14ac:dyDescent="0.2">
      <c r="A833" s="130"/>
      <c r="B833" s="130"/>
      <c r="C833" s="2"/>
      <c r="D833" s="24"/>
      <c r="E833" s="130"/>
      <c r="F833" s="130"/>
      <c r="G833" s="130"/>
      <c r="H833" s="130"/>
      <c r="I833" s="130"/>
      <c r="J833" s="130"/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</row>
    <row r="834" spans="1:23" ht="19.5" customHeight="1" x14ac:dyDescent="0.2">
      <c r="A834" s="130"/>
      <c r="B834" s="130"/>
      <c r="C834" s="2"/>
      <c r="D834" s="24"/>
      <c r="E834" s="130"/>
      <c r="F834" s="130"/>
      <c r="G834" s="130"/>
      <c r="H834" s="130"/>
      <c r="I834" s="130"/>
      <c r="J834" s="130"/>
      <c r="K834" s="130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</row>
    <row r="835" spans="1:23" ht="19.5" customHeight="1" x14ac:dyDescent="0.2">
      <c r="A835" s="130"/>
      <c r="B835" s="130"/>
      <c r="C835" s="2"/>
      <c r="D835" s="24"/>
      <c r="E835" s="130"/>
      <c r="F835" s="130"/>
      <c r="G835" s="130"/>
      <c r="H835" s="130"/>
      <c r="I835" s="130"/>
      <c r="J835" s="130"/>
      <c r="K835" s="130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</row>
    <row r="836" spans="1:23" ht="19.5" customHeight="1" x14ac:dyDescent="0.2">
      <c r="A836" s="130"/>
      <c r="B836" s="130"/>
      <c r="C836" s="2"/>
      <c r="D836" s="24"/>
      <c r="E836" s="130"/>
      <c r="F836" s="130"/>
      <c r="G836" s="130"/>
      <c r="H836" s="130"/>
      <c r="I836" s="130"/>
      <c r="J836" s="130"/>
      <c r="K836" s="130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</row>
    <row r="837" spans="1:23" ht="19.5" customHeight="1" x14ac:dyDescent="0.2">
      <c r="A837" s="130"/>
      <c r="B837" s="130"/>
      <c r="C837" s="2"/>
      <c r="D837" s="24"/>
      <c r="E837" s="130"/>
      <c r="F837" s="130"/>
      <c r="G837" s="130"/>
      <c r="H837" s="130"/>
      <c r="I837" s="130"/>
      <c r="J837" s="130"/>
      <c r="K837" s="130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</row>
    <row r="838" spans="1:23" ht="19.5" customHeight="1" x14ac:dyDescent="0.2">
      <c r="A838" s="130"/>
      <c r="B838" s="130"/>
      <c r="C838" s="2"/>
      <c r="D838" s="24"/>
      <c r="E838" s="130"/>
      <c r="F838" s="130"/>
      <c r="G838" s="130"/>
      <c r="H838" s="130"/>
      <c r="I838" s="130"/>
      <c r="J838" s="130"/>
      <c r="K838" s="130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</row>
    <row r="839" spans="1:23" ht="19.5" customHeight="1" x14ac:dyDescent="0.2">
      <c r="A839" s="130"/>
      <c r="B839" s="130"/>
      <c r="C839" s="2"/>
      <c r="D839" s="24"/>
      <c r="E839" s="130"/>
      <c r="F839" s="130"/>
      <c r="G839" s="130"/>
      <c r="H839" s="130"/>
      <c r="I839" s="130"/>
      <c r="J839" s="130"/>
      <c r="K839" s="130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</row>
    <row r="840" spans="1:23" ht="19.5" customHeight="1" x14ac:dyDescent="0.2">
      <c r="A840" s="130"/>
      <c r="B840" s="130"/>
      <c r="C840" s="2"/>
      <c r="D840" s="24"/>
      <c r="E840" s="130"/>
      <c r="F840" s="130"/>
      <c r="G840" s="130"/>
      <c r="H840" s="130"/>
      <c r="I840" s="130"/>
      <c r="J840" s="130"/>
      <c r="K840" s="130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</row>
    <row r="841" spans="1:23" ht="19.5" customHeight="1" x14ac:dyDescent="0.2">
      <c r="A841" s="130"/>
      <c r="B841" s="130"/>
      <c r="C841" s="2"/>
      <c r="D841" s="24"/>
      <c r="E841" s="130"/>
      <c r="F841" s="130"/>
      <c r="G841" s="130"/>
      <c r="H841" s="130"/>
      <c r="I841" s="130"/>
      <c r="J841" s="130"/>
      <c r="K841" s="130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</row>
    <row r="842" spans="1:23" ht="19.5" customHeight="1" x14ac:dyDescent="0.2">
      <c r="A842" s="130"/>
      <c r="B842" s="130"/>
      <c r="C842" s="2"/>
      <c r="D842" s="24"/>
      <c r="E842" s="130"/>
      <c r="F842" s="130"/>
      <c r="G842" s="130"/>
      <c r="H842" s="130"/>
      <c r="I842" s="130"/>
      <c r="J842" s="130"/>
      <c r="K842" s="130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</row>
    <row r="843" spans="1:23" ht="19.5" customHeight="1" x14ac:dyDescent="0.2">
      <c r="A843" s="130"/>
      <c r="B843" s="130"/>
      <c r="C843" s="2"/>
      <c r="D843" s="24"/>
      <c r="E843" s="130"/>
      <c r="F843" s="130"/>
      <c r="G843" s="130"/>
      <c r="H843" s="130"/>
      <c r="I843" s="130"/>
      <c r="J843" s="130"/>
      <c r="K843" s="130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</row>
    <row r="844" spans="1:23" ht="19.5" customHeight="1" x14ac:dyDescent="0.2">
      <c r="A844" s="130"/>
      <c r="B844" s="130"/>
      <c r="C844" s="2"/>
      <c r="D844" s="24"/>
      <c r="E844" s="130"/>
      <c r="F844" s="130"/>
      <c r="G844" s="130"/>
      <c r="H844" s="130"/>
      <c r="I844" s="130"/>
      <c r="J844" s="130"/>
      <c r="K844" s="130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</row>
    <row r="845" spans="1:23" ht="19.5" customHeight="1" x14ac:dyDescent="0.2">
      <c r="A845" s="130"/>
      <c r="B845" s="130"/>
      <c r="C845" s="2"/>
      <c r="D845" s="24"/>
      <c r="E845" s="130"/>
      <c r="F845" s="130"/>
      <c r="G845" s="130"/>
      <c r="H845" s="130"/>
      <c r="I845" s="130"/>
      <c r="J845" s="130"/>
      <c r="K845" s="130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</row>
    <row r="846" spans="1:23" ht="19.5" customHeight="1" x14ac:dyDescent="0.2">
      <c r="A846" s="130"/>
      <c r="B846" s="130"/>
      <c r="C846" s="2"/>
      <c r="D846" s="24"/>
      <c r="E846" s="130"/>
      <c r="F846" s="130"/>
      <c r="G846" s="130"/>
      <c r="H846" s="130"/>
      <c r="I846" s="130"/>
      <c r="J846" s="130"/>
      <c r="K846" s="130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</row>
    <row r="847" spans="1:23" ht="19.5" customHeight="1" x14ac:dyDescent="0.2">
      <c r="A847" s="130"/>
      <c r="B847" s="130"/>
      <c r="C847" s="2"/>
      <c r="D847" s="24"/>
      <c r="E847" s="130"/>
      <c r="F847" s="130"/>
      <c r="G847" s="130"/>
      <c r="H847" s="130"/>
      <c r="I847" s="130"/>
      <c r="J847" s="130"/>
      <c r="K847" s="130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</row>
    <row r="848" spans="1:23" ht="19.5" customHeight="1" x14ac:dyDescent="0.2">
      <c r="A848" s="130"/>
      <c r="B848" s="130"/>
      <c r="C848" s="2"/>
      <c r="D848" s="24"/>
      <c r="E848" s="130"/>
      <c r="F848" s="130"/>
      <c r="G848" s="130"/>
      <c r="H848" s="130"/>
      <c r="I848" s="130"/>
      <c r="J848" s="130"/>
      <c r="K848" s="130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</row>
    <row r="849" spans="1:23" ht="19.5" customHeight="1" x14ac:dyDescent="0.2">
      <c r="A849" s="130"/>
      <c r="B849" s="130"/>
      <c r="C849" s="2"/>
      <c r="D849" s="24"/>
      <c r="E849" s="130"/>
      <c r="F849" s="130"/>
      <c r="G849" s="130"/>
      <c r="H849" s="130"/>
      <c r="I849" s="130"/>
      <c r="J849" s="130"/>
      <c r="K849" s="130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</row>
    <row r="850" spans="1:23" ht="19.5" customHeight="1" x14ac:dyDescent="0.2">
      <c r="A850" s="130"/>
      <c r="B850" s="130"/>
      <c r="C850" s="2"/>
      <c r="D850" s="24"/>
      <c r="E850" s="130"/>
      <c r="F850" s="130"/>
      <c r="G850" s="130"/>
      <c r="H850" s="130"/>
      <c r="I850" s="130"/>
      <c r="J850" s="130"/>
      <c r="K850" s="130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</row>
    <row r="851" spans="1:23" ht="19.5" customHeight="1" x14ac:dyDescent="0.2">
      <c r="A851" s="130"/>
      <c r="B851" s="130"/>
      <c r="C851" s="2"/>
      <c r="D851" s="24"/>
      <c r="E851" s="130"/>
      <c r="F851" s="130"/>
      <c r="G851" s="130"/>
      <c r="H851" s="130"/>
      <c r="I851" s="130"/>
      <c r="J851" s="130"/>
      <c r="K851" s="130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</row>
    <row r="852" spans="1:23" ht="19.5" customHeight="1" x14ac:dyDescent="0.2">
      <c r="A852" s="130"/>
      <c r="B852" s="130"/>
      <c r="C852" s="2"/>
      <c r="D852" s="24"/>
      <c r="E852" s="130"/>
      <c r="F852" s="130"/>
      <c r="G852" s="130"/>
      <c r="H852" s="130"/>
      <c r="I852" s="130"/>
      <c r="J852" s="130"/>
      <c r="K852" s="130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</row>
    <row r="853" spans="1:23" ht="19.5" customHeight="1" x14ac:dyDescent="0.2">
      <c r="A853" s="130"/>
      <c r="B853" s="130"/>
      <c r="C853" s="2"/>
      <c r="D853" s="24"/>
      <c r="E853" s="130"/>
      <c r="F853" s="130"/>
      <c r="G853" s="130"/>
      <c r="H853" s="130"/>
      <c r="I853" s="130"/>
      <c r="J853" s="130"/>
      <c r="K853" s="130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</row>
    <row r="854" spans="1:23" ht="19.5" customHeight="1" x14ac:dyDescent="0.2">
      <c r="A854" s="130"/>
      <c r="B854" s="130"/>
      <c r="C854" s="2"/>
      <c r="D854" s="24"/>
      <c r="E854" s="130"/>
      <c r="F854" s="130"/>
      <c r="G854" s="130"/>
      <c r="H854" s="130"/>
      <c r="I854" s="130"/>
      <c r="J854" s="130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</row>
    <row r="855" spans="1:23" ht="19.5" customHeight="1" x14ac:dyDescent="0.2">
      <c r="A855" s="130"/>
      <c r="B855" s="130"/>
      <c r="C855" s="2"/>
      <c r="D855" s="24"/>
      <c r="E855" s="130"/>
      <c r="F855" s="130"/>
      <c r="G855" s="130"/>
      <c r="H855" s="130"/>
      <c r="I855" s="130"/>
      <c r="J855" s="130"/>
      <c r="K855" s="130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</row>
    <row r="856" spans="1:23" ht="19.5" customHeight="1" x14ac:dyDescent="0.2">
      <c r="A856" s="130"/>
      <c r="B856" s="130"/>
      <c r="C856" s="2"/>
      <c r="D856" s="24"/>
      <c r="E856" s="130"/>
      <c r="F856" s="130"/>
      <c r="G856" s="130"/>
      <c r="H856" s="130"/>
      <c r="I856" s="130"/>
      <c r="J856" s="130"/>
      <c r="K856" s="130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</row>
    <row r="857" spans="1:23" ht="19.5" customHeight="1" x14ac:dyDescent="0.2">
      <c r="A857" s="130"/>
      <c r="B857" s="130"/>
      <c r="C857" s="2"/>
      <c r="D857" s="24"/>
      <c r="E857" s="130"/>
      <c r="F857" s="130"/>
      <c r="G857" s="130"/>
      <c r="H857" s="130"/>
      <c r="I857" s="130"/>
      <c r="J857" s="130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</row>
    <row r="858" spans="1:23" ht="19.5" customHeight="1" x14ac:dyDescent="0.2">
      <c r="A858" s="130"/>
      <c r="B858" s="130"/>
      <c r="C858" s="2"/>
      <c r="D858" s="24"/>
      <c r="E858" s="130"/>
      <c r="F858" s="130"/>
      <c r="G858" s="130"/>
      <c r="H858" s="130"/>
      <c r="I858" s="130"/>
      <c r="J858" s="130"/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</row>
    <row r="859" spans="1:23" ht="19.5" customHeight="1" x14ac:dyDescent="0.2">
      <c r="A859" s="130"/>
      <c r="B859" s="130"/>
      <c r="C859" s="2"/>
      <c r="D859" s="24"/>
      <c r="E859" s="130"/>
      <c r="F859" s="130"/>
      <c r="G859" s="130"/>
      <c r="H859" s="130"/>
      <c r="I859" s="130"/>
      <c r="J859" s="130"/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</row>
    <row r="860" spans="1:23" ht="19.5" customHeight="1" x14ac:dyDescent="0.2">
      <c r="A860" s="130"/>
      <c r="B860" s="130"/>
      <c r="C860" s="2"/>
      <c r="D860" s="24"/>
      <c r="E860" s="130"/>
      <c r="F860" s="130"/>
      <c r="G860" s="130"/>
      <c r="H860" s="130"/>
      <c r="I860" s="130"/>
      <c r="J860" s="130"/>
      <c r="K860" s="130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</row>
    <row r="861" spans="1:23" ht="19.5" customHeight="1" x14ac:dyDescent="0.2">
      <c r="A861" s="130"/>
      <c r="B861" s="130"/>
      <c r="C861" s="2"/>
      <c r="D861" s="24"/>
      <c r="E861" s="130"/>
      <c r="F861" s="130"/>
      <c r="G861" s="130"/>
      <c r="H861" s="130"/>
      <c r="I861" s="130"/>
      <c r="J861" s="130"/>
      <c r="K861" s="130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</row>
    <row r="862" spans="1:23" ht="19.5" customHeight="1" x14ac:dyDescent="0.2">
      <c r="A862" s="130"/>
      <c r="B862" s="130"/>
      <c r="C862" s="2"/>
      <c r="D862" s="24"/>
      <c r="E862" s="130"/>
      <c r="F862" s="130"/>
      <c r="G862" s="130"/>
      <c r="H862" s="130"/>
      <c r="I862" s="130"/>
      <c r="J862" s="130"/>
      <c r="K862" s="130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</row>
    <row r="863" spans="1:23" ht="19.5" customHeight="1" x14ac:dyDescent="0.2">
      <c r="A863" s="130"/>
      <c r="B863" s="130"/>
      <c r="C863" s="2"/>
      <c r="D863" s="24"/>
      <c r="E863" s="130"/>
      <c r="F863" s="130"/>
      <c r="G863" s="130"/>
      <c r="H863" s="130"/>
      <c r="I863" s="130"/>
      <c r="J863" s="130"/>
      <c r="K863" s="130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</row>
    <row r="864" spans="1:23" ht="19.5" customHeight="1" x14ac:dyDescent="0.2">
      <c r="A864" s="130"/>
      <c r="B864" s="130"/>
      <c r="C864" s="2"/>
      <c r="D864" s="24"/>
      <c r="E864" s="130"/>
      <c r="F864" s="130"/>
      <c r="G864" s="130"/>
      <c r="H864" s="130"/>
      <c r="I864" s="130"/>
      <c r="J864" s="130"/>
      <c r="K864" s="130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</row>
    <row r="865" spans="1:23" ht="19.5" customHeight="1" x14ac:dyDescent="0.2">
      <c r="A865" s="130"/>
      <c r="B865" s="130"/>
      <c r="C865" s="2"/>
      <c r="D865" s="24"/>
      <c r="E865" s="130"/>
      <c r="F865" s="130"/>
      <c r="G865" s="130"/>
      <c r="H865" s="130"/>
      <c r="I865" s="130"/>
      <c r="J865" s="130"/>
      <c r="K865" s="130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</row>
    <row r="866" spans="1:23" ht="19.5" customHeight="1" x14ac:dyDescent="0.2">
      <c r="A866" s="130"/>
      <c r="B866" s="130"/>
      <c r="C866" s="2"/>
      <c r="D866" s="24"/>
      <c r="E866" s="130"/>
      <c r="F866" s="130"/>
      <c r="G866" s="130"/>
      <c r="H866" s="130"/>
      <c r="I866" s="130"/>
      <c r="J866" s="130"/>
      <c r="K866" s="130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</row>
    <row r="867" spans="1:23" ht="19.5" customHeight="1" x14ac:dyDescent="0.2">
      <c r="A867" s="130"/>
      <c r="B867" s="130"/>
      <c r="C867" s="2"/>
      <c r="D867" s="24"/>
      <c r="E867" s="130"/>
      <c r="F867" s="130"/>
      <c r="G867" s="130"/>
      <c r="H867" s="130"/>
      <c r="I867" s="130"/>
      <c r="J867" s="130"/>
      <c r="K867" s="130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</row>
    <row r="868" spans="1:23" ht="19.5" customHeight="1" x14ac:dyDescent="0.2">
      <c r="A868" s="130"/>
      <c r="B868" s="130"/>
      <c r="C868" s="2"/>
      <c r="D868" s="24"/>
      <c r="E868" s="130"/>
      <c r="F868" s="130"/>
      <c r="G868" s="130"/>
      <c r="H868" s="130"/>
      <c r="I868" s="130"/>
      <c r="J868" s="130"/>
      <c r="K868" s="130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</row>
    <row r="869" spans="1:23" ht="19.5" customHeight="1" x14ac:dyDescent="0.2">
      <c r="A869" s="130"/>
      <c r="B869" s="130"/>
      <c r="C869" s="2"/>
      <c r="D869" s="24"/>
      <c r="E869" s="130"/>
      <c r="F869" s="130"/>
      <c r="G869" s="130"/>
      <c r="H869" s="130"/>
      <c r="I869" s="130"/>
      <c r="J869" s="130"/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</row>
    <row r="870" spans="1:23" ht="19.5" customHeight="1" x14ac:dyDescent="0.2">
      <c r="A870" s="130"/>
      <c r="B870" s="130"/>
      <c r="C870" s="2"/>
      <c r="D870" s="24"/>
      <c r="E870" s="130"/>
      <c r="F870" s="130"/>
      <c r="G870" s="130"/>
      <c r="H870" s="130"/>
      <c r="I870" s="130"/>
      <c r="J870" s="130"/>
      <c r="K870" s="130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</row>
    <row r="871" spans="1:23" ht="19.5" customHeight="1" x14ac:dyDescent="0.2">
      <c r="A871" s="130"/>
      <c r="B871" s="130"/>
      <c r="C871" s="2"/>
      <c r="D871" s="24"/>
      <c r="E871" s="130"/>
      <c r="F871" s="130"/>
      <c r="G871" s="130"/>
      <c r="H871" s="130"/>
      <c r="I871" s="130"/>
      <c r="J871" s="130"/>
      <c r="K871" s="130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</row>
    <row r="872" spans="1:23" ht="19.5" customHeight="1" x14ac:dyDescent="0.2">
      <c r="A872" s="130"/>
      <c r="B872" s="130"/>
      <c r="C872" s="2"/>
      <c r="D872" s="24"/>
      <c r="E872" s="130"/>
      <c r="F872" s="130"/>
      <c r="G872" s="130"/>
      <c r="H872" s="130"/>
      <c r="I872" s="130"/>
      <c r="J872" s="130"/>
      <c r="K872" s="130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</row>
    <row r="873" spans="1:23" ht="19.5" customHeight="1" x14ac:dyDescent="0.2">
      <c r="A873" s="130"/>
      <c r="B873" s="130"/>
      <c r="C873" s="2"/>
      <c r="D873" s="24"/>
      <c r="E873" s="130"/>
      <c r="F873" s="130"/>
      <c r="G873" s="130"/>
      <c r="H873" s="130"/>
      <c r="I873" s="130"/>
      <c r="J873" s="130"/>
      <c r="K873" s="130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</row>
    <row r="874" spans="1:23" ht="19.5" customHeight="1" x14ac:dyDescent="0.2">
      <c r="A874" s="130"/>
      <c r="B874" s="130"/>
      <c r="C874" s="2"/>
      <c r="D874" s="24"/>
      <c r="E874" s="130"/>
      <c r="F874" s="130"/>
      <c r="G874" s="130"/>
      <c r="H874" s="130"/>
      <c r="I874" s="130"/>
      <c r="J874" s="130"/>
      <c r="K874" s="130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</row>
    <row r="875" spans="1:23" ht="19.5" customHeight="1" x14ac:dyDescent="0.2">
      <c r="A875" s="130"/>
      <c r="B875" s="130"/>
      <c r="C875" s="2"/>
      <c r="D875" s="24"/>
      <c r="E875" s="130"/>
      <c r="F875" s="130"/>
      <c r="G875" s="130"/>
      <c r="H875" s="130"/>
      <c r="I875" s="130"/>
      <c r="J875" s="130"/>
      <c r="K875" s="130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</row>
    <row r="876" spans="1:23" ht="19.5" customHeight="1" x14ac:dyDescent="0.2">
      <c r="A876" s="130"/>
      <c r="B876" s="130"/>
      <c r="C876" s="2"/>
      <c r="D876" s="24"/>
      <c r="E876" s="130"/>
      <c r="F876" s="130"/>
      <c r="G876" s="130"/>
      <c r="H876" s="130"/>
      <c r="I876" s="130"/>
      <c r="J876" s="130"/>
      <c r="K876" s="130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</row>
    <row r="877" spans="1:23" ht="19.5" customHeight="1" x14ac:dyDescent="0.2">
      <c r="A877" s="130"/>
      <c r="B877" s="130"/>
      <c r="C877" s="2"/>
      <c r="D877" s="24"/>
      <c r="E877" s="130"/>
      <c r="F877" s="130"/>
      <c r="G877" s="130"/>
      <c r="H877" s="130"/>
      <c r="I877" s="130"/>
      <c r="J877" s="130"/>
      <c r="K877" s="130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</row>
    <row r="878" spans="1:23" ht="19.5" customHeight="1" x14ac:dyDescent="0.2">
      <c r="A878" s="130"/>
      <c r="B878" s="130"/>
      <c r="C878" s="2"/>
      <c r="D878" s="24"/>
      <c r="E878" s="130"/>
      <c r="F878" s="130"/>
      <c r="G878" s="130"/>
      <c r="H878" s="130"/>
      <c r="I878" s="130"/>
      <c r="J878" s="130"/>
      <c r="K878" s="130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</row>
    <row r="879" spans="1:23" ht="19.5" customHeight="1" x14ac:dyDescent="0.2">
      <c r="A879" s="130"/>
      <c r="B879" s="130"/>
      <c r="C879" s="2"/>
      <c r="D879" s="24"/>
      <c r="E879" s="130"/>
      <c r="F879" s="130"/>
      <c r="G879" s="130"/>
      <c r="H879" s="130"/>
      <c r="I879" s="130"/>
      <c r="J879" s="130"/>
      <c r="K879" s="130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</row>
    <row r="880" spans="1:23" ht="19.5" customHeight="1" x14ac:dyDescent="0.2">
      <c r="A880" s="130"/>
      <c r="B880" s="130"/>
      <c r="C880" s="2"/>
      <c r="D880" s="24"/>
      <c r="E880" s="130"/>
      <c r="F880" s="130"/>
      <c r="G880" s="130"/>
      <c r="H880" s="130"/>
      <c r="I880" s="130"/>
      <c r="J880" s="130"/>
      <c r="K880" s="130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</row>
    <row r="881" spans="1:23" ht="19.5" customHeight="1" x14ac:dyDescent="0.2">
      <c r="A881" s="130"/>
      <c r="B881" s="130"/>
      <c r="C881" s="2"/>
      <c r="D881" s="24"/>
      <c r="E881" s="130"/>
      <c r="F881" s="130"/>
      <c r="G881" s="130"/>
      <c r="H881" s="130"/>
      <c r="I881" s="130"/>
      <c r="J881" s="130"/>
      <c r="K881" s="130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</row>
    <row r="882" spans="1:23" ht="19.5" customHeight="1" x14ac:dyDescent="0.2">
      <c r="A882" s="130"/>
      <c r="B882" s="130"/>
      <c r="C882" s="2"/>
      <c r="D882" s="24"/>
      <c r="E882" s="130"/>
      <c r="F882" s="130"/>
      <c r="G882" s="130"/>
      <c r="H882" s="130"/>
      <c r="I882" s="130"/>
      <c r="J882" s="130"/>
      <c r="K882" s="130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</row>
    <row r="883" spans="1:23" ht="19.5" customHeight="1" x14ac:dyDescent="0.2">
      <c r="A883" s="130"/>
      <c r="B883" s="130"/>
      <c r="C883" s="2"/>
      <c r="D883" s="24"/>
      <c r="E883" s="130"/>
      <c r="F883" s="130"/>
      <c r="G883" s="130"/>
      <c r="H883" s="130"/>
      <c r="I883" s="130"/>
      <c r="J883" s="130"/>
      <c r="K883" s="130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</row>
    <row r="884" spans="1:23" ht="19.5" customHeight="1" x14ac:dyDescent="0.2">
      <c r="A884" s="130"/>
      <c r="B884" s="130"/>
      <c r="C884" s="2"/>
      <c r="D884" s="24"/>
      <c r="E884" s="130"/>
      <c r="F884" s="130"/>
      <c r="G884" s="130"/>
      <c r="H884" s="130"/>
      <c r="I884" s="130"/>
      <c r="J884" s="130"/>
      <c r="K884" s="130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</row>
    <row r="885" spans="1:23" ht="19.5" customHeight="1" x14ac:dyDescent="0.2">
      <c r="A885" s="130"/>
      <c r="B885" s="130"/>
      <c r="C885" s="2"/>
      <c r="D885" s="24"/>
      <c r="E885" s="130"/>
      <c r="F885" s="130"/>
      <c r="G885" s="130"/>
      <c r="H885" s="130"/>
      <c r="I885" s="130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</row>
    <row r="886" spans="1:23" ht="19.5" customHeight="1" x14ac:dyDescent="0.2">
      <c r="A886" s="130"/>
      <c r="B886" s="130"/>
      <c r="C886" s="2"/>
      <c r="D886" s="24"/>
      <c r="E886" s="130"/>
      <c r="F886" s="130"/>
      <c r="G886" s="130"/>
      <c r="H886" s="130"/>
      <c r="I886" s="130"/>
      <c r="J886" s="130"/>
      <c r="K886" s="130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</row>
    <row r="887" spans="1:23" ht="19.5" customHeight="1" x14ac:dyDescent="0.2">
      <c r="A887" s="130"/>
      <c r="B887" s="130"/>
      <c r="C887" s="2"/>
      <c r="D887" s="24"/>
      <c r="E887" s="130"/>
      <c r="F887" s="130"/>
      <c r="G887" s="130"/>
      <c r="H887" s="130"/>
      <c r="I887" s="130"/>
      <c r="J887" s="130"/>
      <c r="K887" s="130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</row>
    <row r="888" spans="1:23" ht="19.5" customHeight="1" x14ac:dyDescent="0.2">
      <c r="A888" s="130"/>
      <c r="B888" s="130"/>
      <c r="C888" s="2"/>
      <c r="D888" s="24"/>
      <c r="E888" s="130"/>
      <c r="F888" s="130"/>
      <c r="G888" s="130"/>
      <c r="H888" s="130"/>
      <c r="I888" s="130"/>
      <c r="J888" s="130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</row>
    <row r="889" spans="1:23" ht="19.5" customHeight="1" x14ac:dyDescent="0.2">
      <c r="A889" s="130"/>
      <c r="B889" s="130"/>
      <c r="C889" s="2"/>
      <c r="D889" s="24"/>
      <c r="E889" s="130"/>
      <c r="F889" s="130"/>
      <c r="G889" s="130"/>
      <c r="H889" s="130"/>
      <c r="I889" s="130"/>
      <c r="J889" s="130"/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</row>
    <row r="890" spans="1:23" ht="19.5" customHeight="1" x14ac:dyDescent="0.2">
      <c r="A890" s="130"/>
      <c r="B890" s="130"/>
      <c r="C890" s="2"/>
      <c r="D890" s="24"/>
      <c r="E890" s="130"/>
      <c r="F890" s="130"/>
      <c r="G890" s="130"/>
      <c r="H890" s="130"/>
      <c r="I890" s="130"/>
      <c r="J890" s="130"/>
      <c r="K890" s="130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</row>
    <row r="891" spans="1:23" ht="19.5" customHeight="1" x14ac:dyDescent="0.2">
      <c r="A891" s="130"/>
      <c r="B891" s="130"/>
      <c r="C891" s="2"/>
      <c r="D891" s="24"/>
      <c r="E891" s="130"/>
      <c r="F891" s="130"/>
      <c r="G891" s="130"/>
      <c r="H891" s="130"/>
      <c r="I891" s="130"/>
      <c r="J891" s="130"/>
      <c r="K891" s="130"/>
      <c r="L891" s="130"/>
      <c r="M891" s="130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</row>
    <row r="892" spans="1:23" ht="19.5" customHeight="1" x14ac:dyDescent="0.2">
      <c r="A892" s="130"/>
      <c r="B892" s="130"/>
      <c r="C892" s="2"/>
      <c r="D892" s="24"/>
      <c r="E892" s="130"/>
      <c r="F892" s="130"/>
      <c r="G892" s="130"/>
      <c r="H892" s="130"/>
      <c r="I892" s="130"/>
      <c r="J892" s="130"/>
      <c r="K892" s="130"/>
      <c r="L892" s="130"/>
      <c r="M892" s="130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</row>
    <row r="893" spans="1:23" ht="19.5" customHeight="1" x14ac:dyDescent="0.2">
      <c r="A893" s="130"/>
      <c r="B893" s="130"/>
      <c r="C893" s="2"/>
      <c r="D893" s="24"/>
      <c r="E893" s="130"/>
      <c r="F893" s="130"/>
      <c r="G893" s="130"/>
      <c r="H893" s="130"/>
      <c r="I893" s="130"/>
      <c r="J893" s="130"/>
      <c r="K893" s="130"/>
      <c r="L893" s="130"/>
      <c r="M893" s="130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</row>
    <row r="894" spans="1:23" ht="19.5" customHeight="1" x14ac:dyDescent="0.2">
      <c r="A894" s="130"/>
      <c r="B894" s="130"/>
      <c r="C894" s="2"/>
      <c r="D894" s="24"/>
      <c r="E894" s="130"/>
      <c r="F894" s="130"/>
      <c r="G894" s="130"/>
      <c r="H894" s="130"/>
      <c r="I894" s="130"/>
      <c r="J894" s="130"/>
      <c r="K894" s="130"/>
      <c r="L894" s="130"/>
      <c r="M894" s="130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</row>
    <row r="895" spans="1:23" ht="19.5" customHeight="1" x14ac:dyDescent="0.2">
      <c r="A895" s="130"/>
      <c r="B895" s="130"/>
      <c r="C895" s="2"/>
      <c r="D895" s="24"/>
      <c r="E895" s="130"/>
      <c r="F895" s="130"/>
      <c r="G895" s="130"/>
      <c r="H895" s="130"/>
      <c r="I895" s="130"/>
      <c r="J895" s="130"/>
      <c r="K895" s="130"/>
      <c r="L895" s="130"/>
      <c r="M895" s="130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</row>
    <row r="896" spans="1:23" ht="19.5" customHeight="1" x14ac:dyDescent="0.2">
      <c r="A896" s="130"/>
      <c r="B896" s="130"/>
      <c r="C896" s="2"/>
      <c r="D896" s="24"/>
      <c r="E896" s="130"/>
      <c r="F896" s="130"/>
      <c r="G896" s="130"/>
      <c r="H896" s="130"/>
      <c r="I896" s="130"/>
      <c r="J896" s="130"/>
      <c r="K896" s="130"/>
      <c r="L896" s="130"/>
      <c r="M896" s="130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</row>
    <row r="897" spans="1:23" ht="19.5" customHeight="1" x14ac:dyDescent="0.2">
      <c r="A897" s="130"/>
      <c r="B897" s="130"/>
      <c r="C897" s="2"/>
      <c r="D897" s="24"/>
      <c r="E897" s="130"/>
      <c r="F897" s="130"/>
      <c r="G897" s="130"/>
      <c r="H897" s="130"/>
      <c r="I897" s="130"/>
      <c r="J897" s="130"/>
      <c r="K897" s="130"/>
      <c r="L897" s="130"/>
      <c r="M897" s="130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</row>
    <row r="898" spans="1:23" ht="19.5" customHeight="1" x14ac:dyDescent="0.2">
      <c r="A898" s="130"/>
      <c r="B898" s="130"/>
      <c r="C898" s="2"/>
      <c r="D898" s="24"/>
      <c r="E898" s="130"/>
      <c r="F898" s="130"/>
      <c r="G898" s="130"/>
      <c r="H898" s="130"/>
      <c r="I898" s="130"/>
      <c r="J898" s="130"/>
      <c r="K898" s="130"/>
      <c r="L898" s="130"/>
      <c r="M898" s="130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</row>
    <row r="899" spans="1:23" ht="19.5" customHeight="1" x14ac:dyDescent="0.2">
      <c r="A899" s="130"/>
      <c r="B899" s="130"/>
      <c r="C899" s="2"/>
      <c r="D899" s="24"/>
      <c r="E899" s="130"/>
      <c r="F899" s="130"/>
      <c r="G899" s="130"/>
      <c r="H899" s="130"/>
      <c r="I899" s="130"/>
      <c r="J899" s="130"/>
      <c r="K899" s="130"/>
      <c r="L899" s="130"/>
      <c r="M899" s="130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</row>
    <row r="900" spans="1:23" ht="19.5" customHeight="1" x14ac:dyDescent="0.2">
      <c r="A900" s="130"/>
      <c r="B900" s="130"/>
      <c r="C900" s="2"/>
      <c r="D900" s="24"/>
      <c r="E900" s="130"/>
      <c r="F900" s="130"/>
      <c r="G900" s="130"/>
      <c r="H900" s="130"/>
      <c r="I900" s="130"/>
      <c r="J900" s="130"/>
      <c r="K900" s="130"/>
      <c r="L900" s="130"/>
      <c r="M900" s="130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</row>
    <row r="901" spans="1:23" ht="19.5" customHeight="1" x14ac:dyDescent="0.2">
      <c r="A901" s="130"/>
      <c r="B901" s="130"/>
      <c r="C901" s="2"/>
      <c r="D901" s="24"/>
      <c r="E901" s="130"/>
      <c r="F901" s="130"/>
      <c r="G901" s="130"/>
      <c r="H901" s="130"/>
      <c r="I901" s="130"/>
      <c r="J901" s="130"/>
      <c r="K901" s="130"/>
      <c r="L901" s="130"/>
      <c r="M901" s="130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</row>
    <row r="902" spans="1:23" ht="19.5" customHeight="1" x14ac:dyDescent="0.2">
      <c r="A902" s="130"/>
      <c r="B902" s="130"/>
      <c r="C902" s="2"/>
      <c r="D902" s="24"/>
      <c r="E902" s="130"/>
      <c r="F902" s="130"/>
      <c r="G902" s="130"/>
      <c r="H902" s="130"/>
      <c r="I902" s="130"/>
      <c r="J902" s="130"/>
      <c r="K902" s="130"/>
      <c r="L902" s="130"/>
      <c r="M902" s="130"/>
      <c r="N902" s="130"/>
      <c r="O902" s="130"/>
      <c r="P902" s="130"/>
      <c r="Q902" s="130"/>
      <c r="R902" s="130"/>
      <c r="S902" s="130"/>
      <c r="T902" s="130"/>
      <c r="U902" s="130"/>
      <c r="V902" s="130"/>
      <c r="W902" s="130"/>
    </row>
    <row r="903" spans="1:23" ht="19.5" customHeight="1" x14ac:dyDescent="0.2">
      <c r="A903" s="130"/>
      <c r="B903" s="130"/>
      <c r="C903" s="2"/>
      <c r="D903" s="24"/>
      <c r="E903" s="130"/>
      <c r="F903" s="130"/>
      <c r="G903" s="130"/>
      <c r="H903" s="130"/>
      <c r="I903" s="130"/>
      <c r="J903" s="130"/>
      <c r="K903" s="130"/>
      <c r="L903" s="130"/>
      <c r="M903" s="130"/>
      <c r="N903" s="130"/>
      <c r="O903" s="130"/>
      <c r="P903" s="130"/>
      <c r="Q903" s="130"/>
      <c r="R903" s="130"/>
      <c r="S903" s="130"/>
      <c r="T903" s="130"/>
      <c r="U903" s="130"/>
      <c r="V903" s="130"/>
      <c r="W903" s="130"/>
    </row>
    <row r="904" spans="1:23" ht="19.5" customHeight="1" x14ac:dyDescent="0.2">
      <c r="A904" s="130"/>
      <c r="B904" s="130"/>
      <c r="C904" s="2"/>
      <c r="D904" s="24"/>
      <c r="E904" s="130"/>
      <c r="F904" s="130"/>
      <c r="G904" s="130"/>
      <c r="H904" s="130"/>
      <c r="I904" s="130"/>
      <c r="J904" s="130"/>
      <c r="K904" s="130"/>
      <c r="L904" s="130"/>
      <c r="M904" s="130"/>
      <c r="N904" s="130"/>
      <c r="O904" s="130"/>
      <c r="P904" s="130"/>
      <c r="Q904" s="130"/>
      <c r="R904" s="130"/>
      <c r="S904" s="130"/>
      <c r="T904" s="130"/>
      <c r="U904" s="130"/>
      <c r="V904" s="130"/>
      <c r="W904" s="130"/>
    </row>
    <row r="905" spans="1:23" ht="19.5" customHeight="1" x14ac:dyDescent="0.2">
      <c r="A905" s="130"/>
      <c r="B905" s="130"/>
      <c r="C905" s="2"/>
      <c r="D905" s="24"/>
      <c r="E905" s="130"/>
      <c r="F905" s="130"/>
      <c r="G905" s="130"/>
      <c r="H905" s="130"/>
      <c r="I905" s="130"/>
      <c r="J905" s="130"/>
      <c r="K905" s="130"/>
      <c r="L905" s="130"/>
      <c r="M905" s="130"/>
      <c r="N905" s="130"/>
      <c r="O905" s="130"/>
      <c r="P905" s="130"/>
      <c r="Q905" s="130"/>
      <c r="R905" s="130"/>
      <c r="S905" s="130"/>
      <c r="T905" s="130"/>
      <c r="U905" s="130"/>
      <c r="V905" s="130"/>
      <c r="W905" s="130"/>
    </row>
    <row r="906" spans="1:23" ht="19.5" customHeight="1" x14ac:dyDescent="0.2">
      <c r="A906" s="130"/>
      <c r="B906" s="130"/>
      <c r="C906" s="2"/>
      <c r="D906" s="24"/>
      <c r="E906" s="130"/>
      <c r="F906" s="130"/>
      <c r="G906" s="130"/>
      <c r="H906" s="130"/>
      <c r="I906" s="130"/>
      <c r="J906" s="130"/>
      <c r="K906" s="130"/>
      <c r="L906" s="130"/>
      <c r="M906" s="130"/>
      <c r="N906" s="130"/>
      <c r="O906" s="130"/>
      <c r="P906" s="130"/>
      <c r="Q906" s="130"/>
      <c r="R906" s="130"/>
      <c r="S906" s="130"/>
      <c r="T906" s="130"/>
      <c r="U906" s="130"/>
      <c r="V906" s="130"/>
      <c r="W906" s="130"/>
    </row>
    <row r="907" spans="1:23" ht="19.5" customHeight="1" x14ac:dyDescent="0.2">
      <c r="A907" s="130"/>
      <c r="B907" s="130"/>
      <c r="C907" s="2"/>
      <c r="D907" s="24"/>
      <c r="E907" s="130"/>
      <c r="F907" s="130"/>
      <c r="G907" s="130"/>
      <c r="H907" s="130"/>
      <c r="I907" s="130"/>
      <c r="J907" s="130"/>
      <c r="K907" s="130"/>
      <c r="L907" s="130"/>
      <c r="M907" s="130"/>
      <c r="N907" s="130"/>
      <c r="O907" s="130"/>
      <c r="P907" s="130"/>
      <c r="Q907" s="130"/>
      <c r="R907" s="130"/>
      <c r="S907" s="130"/>
      <c r="T907" s="130"/>
      <c r="U907" s="130"/>
      <c r="V907" s="130"/>
      <c r="W907" s="130"/>
    </row>
    <row r="908" spans="1:23" ht="19.5" customHeight="1" x14ac:dyDescent="0.2">
      <c r="A908" s="130"/>
      <c r="B908" s="130"/>
      <c r="C908" s="2"/>
      <c r="D908" s="24"/>
      <c r="E908" s="130"/>
      <c r="F908" s="130"/>
      <c r="G908" s="130"/>
      <c r="H908" s="130"/>
      <c r="I908" s="130"/>
      <c r="J908" s="130"/>
      <c r="K908" s="130"/>
      <c r="L908" s="130"/>
      <c r="M908" s="130"/>
      <c r="N908" s="130"/>
      <c r="O908" s="130"/>
      <c r="P908" s="130"/>
      <c r="Q908" s="130"/>
      <c r="R908" s="130"/>
      <c r="S908" s="130"/>
      <c r="T908" s="130"/>
      <c r="U908" s="130"/>
      <c r="V908" s="130"/>
      <c r="W908" s="130"/>
    </row>
    <row r="909" spans="1:23" ht="19.5" customHeight="1" x14ac:dyDescent="0.2">
      <c r="A909" s="130"/>
      <c r="B909" s="130"/>
      <c r="C909" s="2"/>
      <c r="D909" s="24"/>
      <c r="E909" s="130"/>
      <c r="F909" s="130"/>
      <c r="G909" s="130"/>
      <c r="H909" s="130"/>
      <c r="I909" s="130"/>
      <c r="J909" s="130"/>
      <c r="K909" s="130"/>
      <c r="L909" s="130"/>
      <c r="M909" s="130"/>
      <c r="N909" s="130"/>
      <c r="O909" s="130"/>
      <c r="P909" s="130"/>
      <c r="Q909" s="130"/>
      <c r="R909" s="130"/>
      <c r="S909" s="130"/>
      <c r="T909" s="130"/>
      <c r="U909" s="130"/>
      <c r="V909" s="130"/>
      <c r="W909" s="130"/>
    </row>
    <row r="910" spans="1:23" ht="19.5" customHeight="1" x14ac:dyDescent="0.2">
      <c r="A910" s="130"/>
      <c r="B910" s="130"/>
      <c r="C910" s="2"/>
      <c r="D910" s="24"/>
      <c r="E910" s="130"/>
      <c r="F910" s="130"/>
      <c r="G910" s="130"/>
      <c r="H910" s="130"/>
      <c r="I910" s="130"/>
      <c r="J910" s="130"/>
      <c r="K910" s="130"/>
      <c r="L910" s="130"/>
      <c r="M910" s="130"/>
      <c r="N910" s="130"/>
      <c r="O910" s="130"/>
      <c r="P910" s="130"/>
      <c r="Q910" s="130"/>
      <c r="R910" s="130"/>
      <c r="S910" s="130"/>
      <c r="T910" s="130"/>
      <c r="U910" s="130"/>
      <c r="V910" s="130"/>
      <c r="W910" s="130"/>
    </row>
    <row r="911" spans="1:23" ht="19.5" customHeight="1" x14ac:dyDescent="0.2">
      <c r="A911" s="130"/>
      <c r="B911" s="130"/>
      <c r="C911" s="2"/>
      <c r="D911" s="24"/>
      <c r="E911" s="130"/>
      <c r="F911" s="130"/>
      <c r="G911" s="130"/>
      <c r="H911" s="130"/>
      <c r="I911" s="130"/>
      <c r="J911" s="130"/>
      <c r="K911" s="130"/>
      <c r="L911" s="130"/>
      <c r="M911" s="130"/>
      <c r="N911" s="130"/>
      <c r="O911" s="130"/>
      <c r="P911" s="130"/>
      <c r="Q911" s="130"/>
      <c r="R911" s="130"/>
      <c r="S911" s="130"/>
      <c r="T911" s="130"/>
      <c r="U911" s="130"/>
      <c r="V911" s="130"/>
      <c r="W911" s="130"/>
    </row>
    <row r="912" spans="1:23" ht="19.5" customHeight="1" x14ac:dyDescent="0.2">
      <c r="A912" s="130"/>
      <c r="B912" s="130"/>
      <c r="C912" s="2"/>
      <c r="D912" s="24"/>
      <c r="E912" s="130"/>
      <c r="F912" s="130"/>
      <c r="G912" s="130"/>
      <c r="H912" s="130"/>
      <c r="I912" s="130"/>
      <c r="J912" s="130"/>
      <c r="K912" s="130"/>
      <c r="L912" s="130"/>
      <c r="M912" s="130"/>
      <c r="N912" s="130"/>
      <c r="O912" s="130"/>
      <c r="P912" s="130"/>
      <c r="Q912" s="130"/>
      <c r="R912" s="130"/>
      <c r="S912" s="130"/>
      <c r="T912" s="130"/>
      <c r="U912" s="130"/>
      <c r="V912" s="130"/>
      <c r="W912" s="130"/>
    </row>
    <row r="913" spans="1:23" ht="19.5" customHeight="1" x14ac:dyDescent="0.2">
      <c r="A913" s="130"/>
      <c r="B913" s="130"/>
      <c r="C913" s="2"/>
      <c r="D913" s="24"/>
      <c r="E913" s="130"/>
      <c r="F913" s="130"/>
      <c r="G913" s="130"/>
      <c r="H913" s="130"/>
      <c r="I913" s="130"/>
      <c r="J913" s="130"/>
      <c r="K913" s="130"/>
      <c r="L913" s="130"/>
      <c r="M913" s="130"/>
      <c r="N913" s="130"/>
      <c r="O913" s="130"/>
      <c r="P913" s="130"/>
      <c r="Q913" s="130"/>
      <c r="R913" s="130"/>
      <c r="S913" s="130"/>
      <c r="T913" s="130"/>
      <c r="U913" s="130"/>
      <c r="V913" s="130"/>
      <c r="W913" s="130"/>
    </row>
    <row r="914" spans="1:23" ht="19.5" customHeight="1" x14ac:dyDescent="0.2">
      <c r="A914" s="130"/>
      <c r="B914" s="130"/>
      <c r="C914" s="2"/>
      <c r="D914" s="24"/>
      <c r="E914" s="130"/>
      <c r="F914" s="130"/>
      <c r="G914" s="130"/>
      <c r="H914" s="130"/>
      <c r="I914" s="130"/>
      <c r="J914" s="130"/>
      <c r="K914" s="130"/>
      <c r="L914" s="130"/>
      <c r="M914" s="130"/>
      <c r="N914" s="130"/>
      <c r="O914" s="130"/>
      <c r="P914" s="130"/>
      <c r="Q914" s="130"/>
      <c r="R914" s="130"/>
      <c r="S914" s="130"/>
      <c r="T914" s="130"/>
      <c r="U914" s="130"/>
      <c r="V914" s="130"/>
      <c r="W914" s="130"/>
    </row>
    <row r="915" spans="1:23" ht="19.5" customHeight="1" x14ac:dyDescent="0.2">
      <c r="A915" s="130"/>
      <c r="B915" s="130"/>
      <c r="C915" s="2"/>
      <c r="D915" s="24"/>
      <c r="E915" s="130"/>
      <c r="F915" s="130"/>
      <c r="G915" s="130"/>
      <c r="H915" s="130"/>
      <c r="I915" s="130"/>
      <c r="J915" s="130"/>
      <c r="K915" s="130"/>
      <c r="L915" s="130"/>
      <c r="M915" s="130"/>
      <c r="N915" s="130"/>
      <c r="O915" s="130"/>
      <c r="P915" s="130"/>
      <c r="Q915" s="130"/>
      <c r="R915" s="130"/>
      <c r="S915" s="130"/>
      <c r="T915" s="130"/>
      <c r="U915" s="130"/>
      <c r="V915" s="130"/>
      <c r="W915" s="130"/>
    </row>
    <row r="916" spans="1:23" ht="19.5" customHeight="1" x14ac:dyDescent="0.2">
      <c r="A916" s="130"/>
      <c r="B916" s="130"/>
      <c r="C916" s="2"/>
      <c r="D916" s="24"/>
      <c r="E916" s="130"/>
      <c r="F916" s="130"/>
      <c r="G916" s="130"/>
      <c r="H916" s="130"/>
      <c r="I916" s="130"/>
      <c r="J916" s="130"/>
      <c r="K916" s="130"/>
      <c r="L916" s="130"/>
      <c r="M916" s="130"/>
      <c r="N916" s="130"/>
      <c r="O916" s="130"/>
      <c r="P916" s="130"/>
      <c r="Q916" s="130"/>
      <c r="R916" s="130"/>
      <c r="S916" s="130"/>
      <c r="T916" s="130"/>
      <c r="U916" s="130"/>
      <c r="V916" s="130"/>
      <c r="W916" s="130"/>
    </row>
    <row r="917" spans="1:23" ht="19.5" customHeight="1" x14ac:dyDescent="0.2">
      <c r="A917" s="130"/>
      <c r="B917" s="130"/>
      <c r="C917" s="2"/>
      <c r="D917" s="24"/>
      <c r="E917" s="130"/>
      <c r="F917" s="130"/>
      <c r="G917" s="130"/>
      <c r="H917" s="130"/>
      <c r="I917" s="130"/>
      <c r="J917" s="130"/>
      <c r="K917" s="130"/>
      <c r="L917" s="130"/>
      <c r="M917" s="130"/>
      <c r="N917" s="130"/>
      <c r="O917" s="130"/>
      <c r="P917" s="130"/>
      <c r="Q917" s="130"/>
      <c r="R917" s="130"/>
      <c r="S917" s="130"/>
      <c r="T917" s="130"/>
      <c r="U917" s="130"/>
      <c r="V917" s="130"/>
      <c r="W917" s="130"/>
    </row>
    <row r="918" spans="1:23" ht="19.5" customHeight="1" x14ac:dyDescent="0.2">
      <c r="A918" s="130"/>
      <c r="B918" s="130"/>
      <c r="C918" s="2"/>
      <c r="D918" s="24"/>
      <c r="E918" s="130"/>
      <c r="F918" s="130"/>
      <c r="G918" s="130"/>
      <c r="H918" s="130"/>
      <c r="I918" s="130"/>
      <c r="J918" s="130"/>
      <c r="K918" s="130"/>
      <c r="L918" s="130"/>
      <c r="M918" s="130"/>
      <c r="N918" s="130"/>
      <c r="O918" s="130"/>
      <c r="P918" s="130"/>
      <c r="Q918" s="130"/>
      <c r="R918" s="130"/>
      <c r="S918" s="130"/>
      <c r="T918" s="130"/>
      <c r="U918" s="130"/>
      <c r="V918" s="130"/>
      <c r="W918" s="130"/>
    </row>
    <row r="919" spans="1:23" ht="19.5" customHeight="1" x14ac:dyDescent="0.2">
      <c r="A919" s="130"/>
      <c r="B919" s="130"/>
      <c r="C919" s="2"/>
      <c r="D919" s="24"/>
      <c r="E919" s="130"/>
      <c r="F919" s="130"/>
      <c r="G919" s="130"/>
      <c r="H919" s="130"/>
      <c r="I919" s="130"/>
      <c r="J919" s="130"/>
      <c r="K919" s="130"/>
      <c r="L919" s="130"/>
      <c r="M919" s="130"/>
      <c r="N919" s="130"/>
      <c r="O919" s="130"/>
      <c r="P919" s="130"/>
      <c r="Q919" s="130"/>
      <c r="R919" s="130"/>
      <c r="S919" s="130"/>
      <c r="T919" s="130"/>
      <c r="U919" s="130"/>
      <c r="V919" s="130"/>
      <c r="W919" s="130"/>
    </row>
    <row r="920" spans="1:23" ht="19.5" customHeight="1" x14ac:dyDescent="0.2">
      <c r="A920" s="130"/>
      <c r="B920" s="130"/>
      <c r="C920" s="2"/>
      <c r="D920" s="24"/>
      <c r="E920" s="130"/>
      <c r="F920" s="130"/>
      <c r="G920" s="130"/>
      <c r="H920" s="130"/>
      <c r="I920" s="130"/>
      <c r="J920" s="130"/>
      <c r="K920" s="130"/>
      <c r="L920" s="130"/>
      <c r="M920" s="130"/>
      <c r="N920" s="130"/>
      <c r="O920" s="130"/>
      <c r="P920" s="130"/>
      <c r="Q920" s="130"/>
      <c r="R920" s="130"/>
      <c r="S920" s="130"/>
      <c r="T920" s="130"/>
      <c r="U920" s="130"/>
      <c r="V920" s="130"/>
      <c r="W920" s="130"/>
    </row>
    <row r="921" spans="1:23" ht="19.5" customHeight="1" x14ac:dyDescent="0.2">
      <c r="A921" s="130"/>
      <c r="B921" s="130"/>
      <c r="C921" s="2"/>
      <c r="D921" s="24"/>
      <c r="E921" s="130"/>
      <c r="F921" s="130"/>
      <c r="G921" s="130"/>
      <c r="H921" s="130"/>
      <c r="I921" s="130"/>
      <c r="J921" s="130"/>
      <c r="K921" s="130"/>
      <c r="L921" s="130"/>
      <c r="M921" s="130"/>
      <c r="N921" s="130"/>
      <c r="O921" s="130"/>
      <c r="P921" s="130"/>
      <c r="Q921" s="130"/>
      <c r="R921" s="130"/>
      <c r="S921" s="130"/>
      <c r="T921" s="130"/>
      <c r="U921" s="130"/>
      <c r="V921" s="130"/>
      <c r="W921" s="130"/>
    </row>
    <row r="922" spans="1:23" ht="19.5" customHeight="1" x14ac:dyDescent="0.2">
      <c r="A922" s="130"/>
      <c r="B922" s="130"/>
      <c r="C922" s="2"/>
      <c r="D922" s="24"/>
      <c r="E922" s="130"/>
      <c r="F922" s="130"/>
      <c r="G922" s="130"/>
      <c r="H922" s="130"/>
      <c r="I922" s="130"/>
      <c r="J922" s="130"/>
      <c r="K922" s="130"/>
      <c r="L922" s="130"/>
      <c r="M922" s="130"/>
      <c r="N922" s="130"/>
      <c r="O922" s="130"/>
      <c r="P922" s="130"/>
      <c r="Q922" s="130"/>
      <c r="R922" s="130"/>
      <c r="S922" s="130"/>
      <c r="T922" s="130"/>
      <c r="U922" s="130"/>
      <c r="V922" s="130"/>
      <c r="W922" s="130"/>
    </row>
    <row r="923" spans="1:23" ht="19.5" customHeight="1" x14ac:dyDescent="0.2">
      <c r="A923" s="130"/>
      <c r="B923" s="130"/>
      <c r="C923" s="2"/>
      <c r="D923" s="24"/>
      <c r="E923" s="130"/>
      <c r="F923" s="130"/>
      <c r="G923" s="130"/>
      <c r="H923" s="130"/>
      <c r="I923" s="130"/>
      <c r="J923" s="130"/>
      <c r="K923" s="130"/>
      <c r="L923" s="130"/>
      <c r="M923" s="130"/>
      <c r="N923" s="130"/>
      <c r="O923" s="130"/>
      <c r="P923" s="130"/>
      <c r="Q923" s="130"/>
      <c r="R923" s="130"/>
      <c r="S923" s="130"/>
      <c r="T923" s="130"/>
      <c r="U923" s="130"/>
      <c r="V923" s="130"/>
      <c r="W923" s="130"/>
    </row>
    <row r="924" spans="1:23" ht="19.5" customHeight="1" x14ac:dyDescent="0.2">
      <c r="A924" s="130"/>
      <c r="B924" s="130"/>
      <c r="C924" s="2"/>
      <c r="D924" s="24"/>
      <c r="E924" s="130"/>
      <c r="F924" s="130"/>
      <c r="G924" s="130"/>
      <c r="H924" s="130"/>
      <c r="I924" s="130"/>
      <c r="J924" s="130"/>
      <c r="K924" s="130"/>
      <c r="L924" s="130"/>
      <c r="M924" s="130"/>
      <c r="N924" s="130"/>
      <c r="O924" s="130"/>
      <c r="P924" s="130"/>
      <c r="Q924" s="130"/>
      <c r="R924" s="130"/>
      <c r="S924" s="130"/>
      <c r="T924" s="130"/>
      <c r="U924" s="130"/>
      <c r="V924" s="130"/>
      <c r="W924" s="130"/>
    </row>
    <row r="925" spans="1:23" ht="19.5" customHeight="1" x14ac:dyDescent="0.2">
      <c r="A925" s="130"/>
      <c r="B925" s="130"/>
      <c r="C925" s="2"/>
      <c r="D925" s="24"/>
      <c r="E925" s="130"/>
      <c r="F925" s="130"/>
      <c r="G925" s="130"/>
      <c r="H925" s="130"/>
      <c r="I925" s="130"/>
      <c r="J925" s="130"/>
      <c r="K925" s="130"/>
      <c r="L925" s="130"/>
      <c r="M925" s="130"/>
      <c r="N925" s="130"/>
      <c r="O925" s="130"/>
      <c r="P925" s="130"/>
      <c r="Q925" s="130"/>
      <c r="R925" s="130"/>
      <c r="S925" s="130"/>
      <c r="T925" s="130"/>
      <c r="U925" s="130"/>
      <c r="V925" s="130"/>
      <c r="W925" s="130"/>
    </row>
    <row r="926" spans="1:23" ht="19.5" customHeight="1" x14ac:dyDescent="0.2">
      <c r="A926" s="130"/>
      <c r="B926" s="130"/>
      <c r="C926" s="2"/>
      <c r="D926" s="24"/>
      <c r="E926" s="130"/>
      <c r="F926" s="130"/>
      <c r="G926" s="130"/>
      <c r="H926" s="130"/>
      <c r="I926" s="130"/>
      <c r="J926" s="130"/>
      <c r="K926" s="130"/>
      <c r="L926" s="130"/>
      <c r="M926" s="130"/>
      <c r="N926" s="130"/>
      <c r="O926" s="130"/>
      <c r="P926" s="130"/>
      <c r="Q926" s="130"/>
      <c r="R926" s="130"/>
      <c r="S926" s="130"/>
      <c r="T926" s="130"/>
      <c r="U926" s="130"/>
      <c r="V926" s="130"/>
      <c r="W926" s="130"/>
    </row>
    <row r="927" spans="1:23" ht="19.5" customHeight="1" x14ac:dyDescent="0.2">
      <c r="A927" s="130"/>
      <c r="B927" s="130"/>
      <c r="C927" s="2"/>
      <c r="D927" s="24"/>
      <c r="E927" s="130"/>
      <c r="F927" s="130"/>
      <c r="G927" s="130"/>
      <c r="H927" s="130"/>
      <c r="I927" s="130"/>
      <c r="J927" s="130"/>
      <c r="K927" s="130"/>
      <c r="L927" s="130"/>
      <c r="M927" s="130"/>
      <c r="N927" s="130"/>
      <c r="O927" s="130"/>
      <c r="P927" s="130"/>
      <c r="Q927" s="130"/>
      <c r="R927" s="130"/>
      <c r="S927" s="130"/>
      <c r="T927" s="130"/>
      <c r="U927" s="130"/>
      <c r="V927" s="130"/>
      <c r="W927" s="130"/>
    </row>
    <row r="928" spans="1:23" ht="19.5" customHeight="1" x14ac:dyDescent="0.2">
      <c r="A928" s="130"/>
      <c r="B928" s="130"/>
      <c r="C928" s="2"/>
      <c r="D928" s="24"/>
      <c r="E928" s="130"/>
      <c r="F928" s="130"/>
      <c r="G928" s="130"/>
      <c r="H928" s="130"/>
      <c r="I928" s="130"/>
      <c r="J928" s="130"/>
      <c r="K928" s="130"/>
      <c r="L928" s="130"/>
      <c r="M928" s="130"/>
      <c r="N928" s="130"/>
      <c r="O928" s="130"/>
      <c r="P928" s="130"/>
      <c r="Q928" s="130"/>
      <c r="R928" s="130"/>
      <c r="S928" s="130"/>
      <c r="T928" s="130"/>
      <c r="U928" s="130"/>
      <c r="V928" s="130"/>
      <c r="W928" s="130"/>
    </row>
    <row r="929" spans="1:23" ht="19.5" customHeight="1" x14ac:dyDescent="0.2">
      <c r="A929" s="130"/>
      <c r="B929" s="130"/>
      <c r="C929" s="2"/>
      <c r="D929" s="24"/>
      <c r="E929" s="130"/>
      <c r="F929" s="130"/>
      <c r="G929" s="130"/>
      <c r="H929" s="130"/>
      <c r="I929" s="130"/>
      <c r="J929" s="130"/>
      <c r="K929" s="130"/>
      <c r="L929" s="130"/>
      <c r="M929" s="130"/>
      <c r="N929" s="130"/>
      <c r="O929" s="130"/>
      <c r="P929" s="130"/>
      <c r="Q929" s="130"/>
      <c r="R929" s="130"/>
      <c r="S929" s="130"/>
      <c r="T929" s="130"/>
      <c r="U929" s="130"/>
      <c r="V929" s="130"/>
      <c r="W929" s="130"/>
    </row>
    <row r="930" spans="1:23" ht="19.5" customHeight="1" x14ac:dyDescent="0.2">
      <c r="A930" s="130"/>
      <c r="B930" s="130"/>
      <c r="C930" s="2"/>
      <c r="D930" s="24"/>
      <c r="E930" s="130"/>
      <c r="F930" s="130"/>
      <c r="G930" s="130"/>
      <c r="H930" s="130"/>
      <c r="I930" s="130"/>
      <c r="J930" s="130"/>
      <c r="K930" s="130"/>
      <c r="L930" s="130"/>
      <c r="M930" s="130"/>
      <c r="N930" s="130"/>
      <c r="O930" s="130"/>
      <c r="P930" s="130"/>
      <c r="Q930" s="130"/>
      <c r="R930" s="130"/>
      <c r="S930" s="130"/>
      <c r="T930" s="130"/>
      <c r="U930" s="130"/>
      <c r="V930" s="130"/>
      <c r="W930" s="130"/>
    </row>
    <row r="931" spans="1:23" ht="19.5" customHeight="1" x14ac:dyDescent="0.2">
      <c r="A931" s="130"/>
      <c r="B931" s="130"/>
      <c r="C931" s="2"/>
      <c r="D931" s="24"/>
      <c r="E931" s="130"/>
      <c r="F931" s="130"/>
      <c r="G931" s="130"/>
      <c r="H931" s="130"/>
      <c r="I931" s="130"/>
      <c r="J931" s="130"/>
      <c r="K931" s="130"/>
      <c r="L931" s="130"/>
      <c r="M931" s="130"/>
      <c r="N931" s="130"/>
      <c r="O931" s="130"/>
      <c r="P931" s="130"/>
      <c r="Q931" s="130"/>
      <c r="R931" s="130"/>
      <c r="S931" s="130"/>
      <c r="T931" s="130"/>
      <c r="U931" s="130"/>
      <c r="V931" s="130"/>
      <c r="W931" s="130"/>
    </row>
    <row r="932" spans="1:23" ht="19.5" customHeight="1" x14ac:dyDescent="0.2">
      <c r="A932" s="130"/>
      <c r="B932" s="130"/>
      <c r="C932" s="2"/>
      <c r="D932" s="24"/>
      <c r="E932" s="130"/>
      <c r="F932" s="130"/>
      <c r="G932" s="130"/>
      <c r="H932" s="130"/>
      <c r="I932" s="130"/>
      <c r="J932" s="130"/>
      <c r="K932" s="130"/>
      <c r="L932" s="130"/>
      <c r="M932" s="130"/>
      <c r="N932" s="130"/>
      <c r="O932" s="130"/>
      <c r="P932" s="130"/>
      <c r="Q932" s="130"/>
      <c r="R932" s="130"/>
      <c r="S932" s="130"/>
      <c r="T932" s="130"/>
      <c r="U932" s="130"/>
      <c r="V932" s="130"/>
      <c r="W932" s="130"/>
    </row>
    <row r="933" spans="1:23" ht="19.5" customHeight="1" x14ac:dyDescent="0.2">
      <c r="A933" s="130"/>
      <c r="B933" s="130"/>
      <c r="C933" s="2"/>
      <c r="D933" s="24"/>
      <c r="E933" s="130"/>
      <c r="F933" s="130"/>
      <c r="G933" s="130"/>
      <c r="H933" s="130"/>
      <c r="I933" s="130"/>
      <c r="J933" s="130"/>
      <c r="K933" s="130"/>
      <c r="L933" s="130"/>
      <c r="M933" s="130"/>
      <c r="N933" s="130"/>
      <c r="O933" s="130"/>
      <c r="P933" s="130"/>
      <c r="Q933" s="130"/>
      <c r="R933" s="130"/>
      <c r="S933" s="130"/>
      <c r="T933" s="130"/>
      <c r="U933" s="130"/>
      <c r="V933" s="130"/>
      <c r="W933" s="130"/>
    </row>
    <row r="934" spans="1:23" ht="19.5" customHeight="1" x14ac:dyDescent="0.2">
      <c r="A934" s="130"/>
      <c r="B934" s="130"/>
      <c r="C934" s="2"/>
      <c r="D934" s="24"/>
      <c r="E934" s="130"/>
      <c r="F934" s="130"/>
      <c r="G934" s="130"/>
      <c r="H934" s="130"/>
      <c r="I934" s="130"/>
      <c r="J934" s="130"/>
      <c r="K934" s="130"/>
      <c r="L934" s="130"/>
      <c r="M934" s="130"/>
      <c r="N934" s="130"/>
      <c r="O934" s="130"/>
      <c r="P934" s="130"/>
      <c r="Q934" s="130"/>
      <c r="R934" s="130"/>
      <c r="S934" s="130"/>
      <c r="T934" s="130"/>
      <c r="U934" s="130"/>
      <c r="V934" s="130"/>
      <c r="W934" s="130"/>
    </row>
    <row r="935" spans="1:23" ht="19.5" customHeight="1" x14ac:dyDescent="0.2">
      <c r="A935" s="130"/>
      <c r="B935" s="130"/>
      <c r="C935" s="2"/>
      <c r="D935" s="24"/>
      <c r="E935" s="130"/>
      <c r="F935" s="130"/>
      <c r="G935" s="130"/>
      <c r="H935" s="130"/>
      <c r="I935" s="130"/>
      <c r="J935" s="130"/>
      <c r="K935" s="130"/>
      <c r="L935" s="130"/>
      <c r="M935" s="130"/>
      <c r="N935" s="130"/>
      <c r="O935" s="130"/>
      <c r="P935" s="130"/>
      <c r="Q935" s="130"/>
      <c r="R935" s="130"/>
      <c r="S935" s="130"/>
      <c r="T935" s="130"/>
      <c r="U935" s="130"/>
      <c r="V935" s="130"/>
      <c r="W935" s="130"/>
    </row>
    <row r="936" spans="1:23" ht="19.5" customHeight="1" x14ac:dyDescent="0.2">
      <c r="A936" s="130"/>
      <c r="B936" s="130"/>
      <c r="C936" s="2"/>
      <c r="D936" s="24"/>
      <c r="E936" s="130"/>
      <c r="F936" s="130"/>
      <c r="G936" s="130"/>
      <c r="H936" s="130"/>
      <c r="I936" s="130"/>
      <c r="J936" s="130"/>
      <c r="K936" s="130"/>
      <c r="L936" s="130"/>
      <c r="M936" s="130"/>
      <c r="N936" s="130"/>
      <c r="O936" s="130"/>
      <c r="P936" s="130"/>
      <c r="Q936" s="130"/>
      <c r="R936" s="130"/>
      <c r="S936" s="130"/>
      <c r="T936" s="130"/>
      <c r="U936" s="130"/>
      <c r="V936" s="130"/>
      <c r="W936" s="130"/>
    </row>
    <row r="937" spans="1:23" ht="19.5" customHeight="1" x14ac:dyDescent="0.2">
      <c r="A937" s="130"/>
      <c r="B937" s="130"/>
      <c r="C937" s="2"/>
      <c r="D937" s="24"/>
      <c r="E937" s="130"/>
      <c r="F937" s="130"/>
      <c r="G937" s="130"/>
      <c r="H937" s="130"/>
      <c r="I937" s="130"/>
      <c r="J937" s="130"/>
      <c r="K937" s="130"/>
      <c r="L937" s="130"/>
      <c r="M937" s="130"/>
      <c r="N937" s="130"/>
      <c r="O937" s="130"/>
      <c r="P937" s="130"/>
      <c r="Q937" s="130"/>
      <c r="R937" s="130"/>
      <c r="S937" s="130"/>
      <c r="T937" s="130"/>
      <c r="U937" s="130"/>
      <c r="V937" s="130"/>
      <c r="W937" s="130"/>
    </row>
    <row r="938" spans="1:23" ht="19.5" customHeight="1" x14ac:dyDescent="0.2">
      <c r="A938" s="130"/>
      <c r="B938" s="130"/>
      <c r="C938" s="2"/>
      <c r="D938" s="24"/>
      <c r="E938" s="130"/>
      <c r="F938" s="130"/>
      <c r="G938" s="130"/>
      <c r="H938" s="130"/>
      <c r="I938" s="130"/>
      <c r="J938" s="130"/>
      <c r="K938" s="130"/>
      <c r="L938" s="130"/>
      <c r="M938" s="130"/>
      <c r="N938" s="130"/>
      <c r="O938" s="130"/>
      <c r="P938" s="130"/>
      <c r="Q938" s="130"/>
      <c r="R938" s="130"/>
      <c r="S938" s="130"/>
      <c r="T938" s="130"/>
      <c r="U938" s="130"/>
      <c r="V938" s="130"/>
      <c r="W938" s="130"/>
    </row>
    <row r="939" spans="1:23" ht="19.5" customHeight="1" x14ac:dyDescent="0.2">
      <c r="A939" s="130"/>
      <c r="B939" s="130"/>
      <c r="C939" s="2"/>
      <c r="D939" s="24"/>
      <c r="E939" s="130"/>
      <c r="F939" s="130"/>
      <c r="G939" s="130"/>
      <c r="H939" s="130"/>
      <c r="I939" s="130"/>
      <c r="J939" s="130"/>
      <c r="K939" s="130"/>
      <c r="L939" s="130"/>
      <c r="M939" s="130"/>
      <c r="N939" s="130"/>
      <c r="O939" s="130"/>
      <c r="P939" s="130"/>
      <c r="Q939" s="130"/>
      <c r="R939" s="130"/>
      <c r="S939" s="130"/>
      <c r="T939" s="130"/>
      <c r="U939" s="130"/>
      <c r="V939" s="130"/>
      <c r="W939" s="130"/>
    </row>
    <row r="940" spans="1:23" ht="19.5" customHeight="1" x14ac:dyDescent="0.2">
      <c r="A940" s="130"/>
      <c r="B940" s="130"/>
      <c r="C940" s="2"/>
      <c r="D940" s="24"/>
      <c r="E940" s="130"/>
      <c r="F940" s="130"/>
      <c r="G940" s="130"/>
      <c r="H940" s="130"/>
      <c r="I940" s="130"/>
      <c r="J940" s="130"/>
      <c r="K940" s="130"/>
      <c r="L940" s="130"/>
      <c r="M940" s="130"/>
      <c r="N940" s="130"/>
      <c r="O940" s="130"/>
      <c r="P940" s="130"/>
      <c r="Q940" s="130"/>
      <c r="R940" s="130"/>
      <c r="S940" s="130"/>
      <c r="T940" s="130"/>
      <c r="U940" s="130"/>
      <c r="V940" s="130"/>
      <c r="W940" s="130"/>
    </row>
    <row r="941" spans="1:23" ht="19.5" customHeight="1" x14ac:dyDescent="0.2">
      <c r="A941" s="130"/>
      <c r="B941" s="130"/>
      <c r="C941" s="2"/>
      <c r="D941" s="24"/>
      <c r="E941" s="130"/>
      <c r="F941" s="130"/>
      <c r="G941" s="130"/>
      <c r="H941" s="130"/>
      <c r="I941" s="130"/>
      <c r="J941" s="130"/>
      <c r="K941" s="130"/>
      <c r="L941" s="130"/>
      <c r="M941" s="130"/>
      <c r="N941" s="130"/>
      <c r="O941" s="130"/>
      <c r="P941" s="130"/>
      <c r="Q941" s="130"/>
      <c r="R941" s="130"/>
      <c r="S941" s="130"/>
      <c r="T941" s="130"/>
      <c r="U941" s="130"/>
      <c r="V941" s="130"/>
      <c r="W941" s="130"/>
    </row>
    <row r="942" spans="1:23" ht="19.5" customHeight="1" x14ac:dyDescent="0.2">
      <c r="A942" s="130"/>
      <c r="B942" s="130"/>
      <c r="C942" s="2"/>
      <c r="D942" s="24"/>
      <c r="E942" s="130"/>
      <c r="F942" s="130"/>
      <c r="G942" s="130"/>
      <c r="H942" s="130"/>
      <c r="I942" s="130"/>
      <c r="J942" s="130"/>
      <c r="K942" s="130"/>
      <c r="L942" s="130"/>
      <c r="M942" s="130"/>
      <c r="N942" s="130"/>
      <c r="O942" s="130"/>
      <c r="P942" s="130"/>
      <c r="Q942" s="130"/>
      <c r="R942" s="130"/>
      <c r="S942" s="130"/>
      <c r="T942" s="130"/>
      <c r="U942" s="130"/>
      <c r="V942" s="130"/>
      <c r="W942" s="130"/>
    </row>
    <row r="943" spans="1:23" ht="19.5" customHeight="1" x14ac:dyDescent="0.2">
      <c r="A943" s="130"/>
      <c r="B943" s="130"/>
      <c r="C943" s="2"/>
      <c r="D943" s="24"/>
      <c r="E943" s="130"/>
      <c r="F943" s="130"/>
      <c r="G943" s="130"/>
      <c r="H943" s="130"/>
      <c r="I943" s="130"/>
      <c r="J943" s="130"/>
      <c r="K943" s="130"/>
      <c r="L943" s="130"/>
      <c r="M943" s="130"/>
      <c r="N943" s="130"/>
      <c r="O943" s="130"/>
      <c r="P943" s="130"/>
      <c r="Q943" s="130"/>
      <c r="R943" s="130"/>
      <c r="S943" s="130"/>
      <c r="T943" s="130"/>
      <c r="U943" s="130"/>
      <c r="V943" s="130"/>
      <c r="W943" s="130"/>
    </row>
    <row r="944" spans="1:23" ht="19.5" customHeight="1" x14ac:dyDescent="0.2">
      <c r="A944" s="130"/>
      <c r="B944" s="130"/>
      <c r="C944" s="2"/>
      <c r="D944" s="24"/>
      <c r="E944" s="130"/>
      <c r="F944" s="130"/>
      <c r="G944" s="130"/>
      <c r="H944" s="130"/>
      <c r="I944" s="130"/>
      <c r="J944" s="130"/>
      <c r="K944" s="130"/>
      <c r="L944" s="130"/>
      <c r="M944" s="130"/>
      <c r="N944" s="130"/>
      <c r="O944" s="130"/>
      <c r="P944" s="130"/>
      <c r="Q944" s="130"/>
      <c r="R944" s="130"/>
      <c r="S944" s="130"/>
      <c r="T944" s="130"/>
      <c r="U944" s="130"/>
      <c r="V944" s="130"/>
      <c r="W944" s="130"/>
    </row>
    <row r="945" spans="1:23" ht="19.5" customHeight="1" x14ac:dyDescent="0.2">
      <c r="A945" s="130"/>
      <c r="B945" s="130"/>
      <c r="C945" s="2"/>
      <c r="D945" s="24"/>
      <c r="E945" s="130"/>
      <c r="F945" s="130"/>
      <c r="G945" s="130"/>
      <c r="H945" s="130"/>
      <c r="I945" s="130"/>
      <c r="J945" s="130"/>
      <c r="K945" s="130"/>
      <c r="L945" s="130"/>
      <c r="M945" s="130"/>
      <c r="N945" s="130"/>
      <c r="O945" s="130"/>
      <c r="P945" s="130"/>
      <c r="Q945" s="130"/>
      <c r="R945" s="130"/>
      <c r="S945" s="130"/>
      <c r="T945" s="130"/>
      <c r="U945" s="130"/>
      <c r="V945" s="130"/>
      <c r="W945" s="130"/>
    </row>
    <row r="946" spans="1:23" ht="19.5" customHeight="1" x14ac:dyDescent="0.2">
      <c r="A946" s="130"/>
      <c r="B946" s="130"/>
      <c r="C946" s="2"/>
      <c r="D946" s="24"/>
      <c r="E946" s="130"/>
      <c r="F946" s="130"/>
      <c r="G946" s="130"/>
      <c r="H946" s="130"/>
      <c r="I946" s="130"/>
      <c r="J946" s="130"/>
      <c r="K946" s="130"/>
      <c r="L946" s="130"/>
      <c r="M946" s="130"/>
      <c r="N946" s="130"/>
      <c r="O946" s="130"/>
      <c r="P946" s="130"/>
      <c r="Q946" s="130"/>
      <c r="R946" s="130"/>
      <c r="S946" s="130"/>
      <c r="T946" s="130"/>
      <c r="U946" s="130"/>
      <c r="V946" s="130"/>
      <c r="W946" s="130"/>
    </row>
    <row r="947" spans="1:23" ht="19.5" customHeight="1" x14ac:dyDescent="0.2">
      <c r="A947" s="130"/>
      <c r="B947" s="130"/>
      <c r="C947" s="2"/>
      <c r="D947" s="24"/>
      <c r="E947" s="130"/>
      <c r="F947" s="130"/>
      <c r="G947" s="130"/>
      <c r="H947" s="130"/>
      <c r="I947" s="130"/>
      <c r="J947" s="130"/>
      <c r="K947" s="130"/>
      <c r="L947" s="130"/>
      <c r="M947" s="130"/>
      <c r="N947" s="130"/>
      <c r="O947" s="130"/>
      <c r="P947" s="130"/>
      <c r="Q947" s="130"/>
      <c r="R947" s="130"/>
      <c r="S947" s="130"/>
      <c r="T947" s="130"/>
      <c r="U947" s="130"/>
      <c r="V947" s="130"/>
      <c r="W947" s="130"/>
    </row>
    <row r="948" spans="1:23" ht="19.5" customHeight="1" x14ac:dyDescent="0.2">
      <c r="A948" s="130"/>
      <c r="B948" s="130"/>
      <c r="C948" s="2"/>
      <c r="D948" s="24"/>
      <c r="E948" s="130"/>
      <c r="F948" s="130"/>
      <c r="G948" s="130"/>
      <c r="H948" s="130"/>
      <c r="I948" s="130"/>
      <c r="J948" s="130"/>
      <c r="K948" s="130"/>
      <c r="L948" s="130"/>
      <c r="M948" s="130"/>
      <c r="N948" s="130"/>
      <c r="O948" s="130"/>
      <c r="P948" s="130"/>
      <c r="Q948" s="130"/>
      <c r="R948" s="130"/>
      <c r="S948" s="130"/>
      <c r="T948" s="130"/>
      <c r="U948" s="130"/>
      <c r="V948" s="130"/>
      <c r="W948" s="130"/>
    </row>
    <row r="949" spans="1:23" ht="19.5" customHeight="1" x14ac:dyDescent="0.2">
      <c r="A949" s="130"/>
      <c r="B949" s="130"/>
      <c r="C949" s="2"/>
      <c r="D949" s="24"/>
      <c r="E949" s="130"/>
      <c r="F949" s="130"/>
      <c r="G949" s="130"/>
      <c r="H949" s="130"/>
      <c r="I949" s="130"/>
      <c r="J949" s="130"/>
      <c r="K949" s="130"/>
      <c r="L949" s="130"/>
      <c r="M949" s="130"/>
      <c r="N949" s="130"/>
      <c r="O949" s="130"/>
      <c r="P949" s="130"/>
      <c r="Q949" s="130"/>
      <c r="R949" s="130"/>
      <c r="S949" s="130"/>
      <c r="T949" s="130"/>
      <c r="U949" s="130"/>
      <c r="V949" s="130"/>
      <c r="W949" s="130"/>
    </row>
    <row r="950" spans="1:23" ht="19.5" customHeight="1" x14ac:dyDescent="0.2">
      <c r="A950" s="130"/>
      <c r="B950" s="130"/>
      <c r="C950" s="2"/>
      <c r="D950" s="24"/>
      <c r="E950" s="130"/>
      <c r="F950" s="130"/>
      <c r="G950" s="130"/>
      <c r="H950" s="130"/>
      <c r="I950" s="130"/>
      <c r="J950" s="130"/>
      <c r="K950" s="130"/>
      <c r="L950" s="130"/>
      <c r="M950" s="130"/>
      <c r="N950" s="130"/>
      <c r="O950" s="130"/>
      <c r="P950" s="130"/>
      <c r="Q950" s="130"/>
      <c r="R950" s="130"/>
      <c r="S950" s="130"/>
      <c r="T950" s="130"/>
      <c r="U950" s="130"/>
      <c r="V950" s="130"/>
      <c r="W950" s="130"/>
    </row>
    <row r="951" spans="1:23" ht="19.5" customHeight="1" x14ac:dyDescent="0.2">
      <c r="A951" s="130"/>
      <c r="B951" s="130"/>
      <c r="C951" s="2"/>
      <c r="D951" s="24"/>
      <c r="E951" s="130"/>
      <c r="F951" s="130"/>
      <c r="G951" s="130"/>
      <c r="H951" s="130"/>
      <c r="I951" s="130"/>
      <c r="J951" s="130"/>
      <c r="K951" s="130"/>
      <c r="L951" s="130"/>
      <c r="M951" s="130"/>
      <c r="N951" s="130"/>
      <c r="O951" s="130"/>
      <c r="P951" s="130"/>
      <c r="Q951" s="130"/>
      <c r="R951" s="130"/>
      <c r="S951" s="130"/>
      <c r="T951" s="130"/>
      <c r="U951" s="130"/>
      <c r="V951" s="130"/>
      <c r="W951" s="130"/>
    </row>
    <row r="952" spans="1:23" ht="19.5" customHeight="1" x14ac:dyDescent="0.2">
      <c r="A952" s="130"/>
      <c r="B952" s="130"/>
      <c r="C952" s="2"/>
      <c r="D952" s="24"/>
      <c r="E952" s="130"/>
      <c r="F952" s="130"/>
      <c r="G952" s="130"/>
      <c r="H952" s="130"/>
      <c r="I952" s="130"/>
      <c r="J952" s="130"/>
      <c r="K952" s="130"/>
      <c r="L952" s="130"/>
      <c r="M952" s="130"/>
      <c r="N952" s="130"/>
      <c r="O952" s="130"/>
      <c r="P952" s="130"/>
      <c r="Q952" s="130"/>
      <c r="R952" s="130"/>
      <c r="S952" s="130"/>
      <c r="T952" s="130"/>
      <c r="U952" s="130"/>
      <c r="V952" s="130"/>
      <c r="W952" s="130"/>
    </row>
    <row r="953" spans="1:23" ht="19.5" customHeight="1" x14ac:dyDescent="0.2">
      <c r="A953" s="130"/>
      <c r="B953" s="130"/>
      <c r="C953" s="2"/>
      <c r="D953" s="24"/>
      <c r="E953" s="130"/>
      <c r="F953" s="130"/>
      <c r="G953" s="130"/>
      <c r="H953" s="130"/>
      <c r="I953" s="130"/>
      <c r="J953" s="130"/>
      <c r="K953" s="130"/>
      <c r="L953" s="130"/>
      <c r="M953" s="130"/>
      <c r="N953" s="130"/>
      <c r="O953" s="130"/>
      <c r="P953" s="130"/>
      <c r="Q953" s="130"/>
      <c r="R953" s="130"/>
      <c r="S953" s="130"/>
      <c r="T953" s="130"/>
      <c r="U953" s="130"/>
      <c r="V953" s="130"/>
      <c r="W953" s="130"/>
    </row>
    <row r="954" spans="1:23" ht="19.5" customHeight="1" x14ac:dyDescent="0.2">
      <c r="A954" s="130"/>
      <c r="B954" s="130"/>
      <c r="C954" s="2"/>
      <c r="D954" s="24"/>
      <c r="E954" s="130"/>
      <c r="F954" s="130"/>
      <c r="G954" s="130"/>
      <c r="H954" s="130"/>
      <c r="I954" s="130"/>
      <c r="J954" s="130"/>
      <c r="K954" s="130"/>
      <c r="L954" s="130"/>
      <c r="M954" s="130"/>
      <c r="N954" s="130"/>
      <c r="O954" s="130"/>
      <c r="P954" s="130"/>
      <c r="Q954" s="130"/>
      <c r="R954" s="130"/>
      <c r="S954" s="130"/>
      <c r="T954" s="130"/>
      <c r="U954" s="130"/>
      <c r="V954" s="130"/>
      <c r="W954" s="130"/>
    </row>
    <row r="955" spans="1:23" ht="19.5" customHeight="1" x14ac:dyDescent="0.2">
      <c r="A955" s="130"/>
      <c r="B955" s="130"/>
      <c r="C955" s="2"/>
      <c r="D955" s="24"/>
      <c r="E955" s="130"/>
      <c r="F955" s="130"/>
      <c r="G955" s="130"/>
      <c r="H955" s="130"/>
      <c r="I955" s="130"/>
      <c r="J955" s="130"/>
      <c r="K955" s="130"/>
      <c r="L955" s="130"/>
      <c r="M955" s="130"/>
      <c r="N955" s="130"/>
      <c r="O955" s="130"/>
      <c r="P955" s="130"/>
      <c r="Q955" s="130"/>
      <c r="R955" s="130"/>
      <c r="S955" s="130"/>
      <c r="T955" s="130"/>
      <c r="U955" s="130"/>
      <c r="V955" s="130"/>
      <c r="W955" s="130"/>
    </row>
    <row r="956" spans="1:23" ht="19.5" customHeight="1" x14ac:dyDescent="0.2">
      <c r="A956" s="130"/>
      <c r="B956" s="130"/>
      <c r="C956" s="2"/>
      <c r="D956" s="24"/>
      <c r="E956" s="130"/>
      <c r="F956" s="130"/>
      <c r="G956" s="130"/>
      <c r="H956" s="130"/>
      <c r="I956" s="130"/>
      <c r="J956" s="130"/>
      <c r="K956" s="130"/>
      <c r="L956" s="130"/>
      <c r="M956" s="130"/>
      <c r="N956" s="130"/>
      <c r="O956" s="130"/>
      <c r="P956" s="130"/>
      <c r="Q956" s="130"/>
      <c r="R956" s="130"/>
      <c r="S956" s="130"/>
      <c r="T956" s="130"/>
      <c r="U956" s="130"/>
      <c r="V956" s="130"/>
      <c r="W956" s="130"/>
    </row>
    <row r="957" spans="1:23" ht="19.5" customHeight="1" x14ac:dyDescent="0.2">
      <c r="A957" s="130"/>
      <c r="B957" s="130"/>
      <c r="C957" s="2"/>
      <c r="D957" s="24"/>
      <c r="E957" s="130"/>
      <c r="F957" s="130"/>
      <c r="G957" s="130"/>
      <c r="H957" s="130"/>
      <c r="I957" s="130"/>
      <c r="J957" s="130"/>
      <c r="K957" s="130"/>
      <c r="L957" s="130"/>
      <c r="M957" s="130"/>
      <c r="N957" s="130"/>
      <c r="O957" s="130"/>
      <c r="P957" s="130"/>
      <c r="Q957" s="130"/>
      <c r="R957" s="130"/>
      <c r="S957" s="130"/>
      <c r="T957" s="130"/>
      <c r="U957" s="130"/>
      <c r="V957" s="130"/>
      <c r="W957" s="130"/>
    </row>
    <row r="958" spans="1:23" ht="19.5" customHeight="1" x14ac:dyDescent="0.2">
      <c r="A958" s="130"/>
      <c r="B958" s="130"/>
      <c r="C958" s="2"/>
      <c r="D958" s="24"/>
      <c r="E958" s="130"/>
      <c r="F958" s="130"/>
      <c r="G958" s="130"/>
      <c r="H958" s="130"/>
      <c r="I958" s="130"/>
      <c r="J958" s="130"/>
      <c r="K958" s="130"/>
      <c r="L958" s="130"/>
      <c r="M958" s="130"/>
      <c r="N958" s="130"/>
      <c r="O958" s="130"/>
      <c r="P958" s="130"/>
      <c r="Q958" s="130"/>
      <c r="R958" s="130"/>
      <c r="S958" s="130"/>
      <c r="T958" s="130"/>
      <c r="U958" s="130"/>
      <c r="V958" s="130"/>
      <c r="W958" s="130"/>
    </row>
    <row r="959" spans="1:23" ht="19.5" customHeight="1" x14ac:dyDescent="0.2">
      <c r="A959" s="130"/>
      <c r="B959" s="130"/>
      <c r="C959" s="2"/>
      <c r="D959" s="24"/>
      <c r="E959" s="130"/>
      <c r="F959" s="130"/>
      <c r="G959" s="130"/>
      <c r="H959" s="130"/>
      <c r="I959" s="130"/>
      <c r="J959" s="130"/>
      <c r="K959" s="130"/>
      <c r="L959" s="130"/>
      <c r="M959" s="130"/>
      <c r="N959" s="130"/>
      <c r="O959" s="130"/>
      <c r="P959" s="130"/>
      <c r="Q959" s="130"/>
      <c r="R959" s="130"/>
      <c r="S959" s="130"/>
      <c r="T959" s="130"/>
      <c r="U959" s="130"/>
      <c r="V959" s="130"/>
      <c r="W959" s="130"/>
    </row>
    <row r="960" spans="1:23" ht="19.5" customHeight="1" x14ac:dyDescent="0.2">
      <c r="A960" s="130"/>
      <c r="B960" s="130"/>
      <c r="C960" s="2"/>
      <c r="D960" s="24"/>
      <c r="E960" s="130"/>
      <c r="F960" s="130"/>
      <c r="G960" s="130"/>
      <c r="H960" s="130"/>
      <c r="I960" s="130"/>
      <c r="J960" s="130"/>
      <c r="K960" s="130"/>
      <c r="L960" s="130"/>
      <c r="M960" s="130"/>
      <c r="N960" s="130"/>
      <c r="O960" s="130"/>
      <c r="P960" s="130"/>
      <c r="Q960" s="130"/>
      <c r="R960" s="130"/>
      <c r="S960" s="130"/>
      <c r="T960" s="130"/>
      <c r="U960" s="130"/>
      <c r="V960" s="130"/>
      <c r="W960" s="130"/>
    </row>
    <row r="961" spans="1:23" ht="19.5" customHeight="1" x14ac:dyDescent="0.2">
      <c r="A961" s="130"/>
      <c r="B961" s="130"/>
      <c r="C961" s="2"/>
      <c r="D961" s="24"/>
      <c r="E961" s="130"/>
      <c r="F961" s="130"/>
      <c r="G961" s="130"/>
      <c r="H961" s="130"/>
      <c r="I961" s="130"/>
      <c r="J961" s="130"/>
      <c r="K961" s="130"/>
      <c r="L961" s="130"/>
      <c r="M961" s="130"/>
      <c r="N961" s="130"/>
      <c r="O961" s="130"/>
      <c r="P961" s="130"/>
      <c r="Q961" s="130"/>
      <c r="R961" s="130"/>
      <c r="S961" s="130"/>
      <c r="T961" s="130"/>
      <c r="U961" s="130"/>
      <c r="V961" s="130"/>
      <c r="W961" s="130"/>
    </row>
    <row r="962" spans="1:23" ht="19.5" customHeight="1" x14ac:dyDescent="0.2">
      <c r="A962" s="130"/>
      <c r="B962" s="130"/>
      <c r="C962" s="2"/>
      <c r="D962" s="24"/>
      <c r="E962" s="130"/>
      <c r="F962" s="130"/>
      <c r="G962" s="130"/>
      <c r="H962" s="130"/>
      <c r="I962" s="130"/>
      <c r="J962" s="130"/>
      <c r="K962" s="130"/>
      <c r="L962" s="130"/>
      <c r="M962" s="130"/>
      <c r="N962" s="130"/>
      <c r="O962" s="130"/>
      <c r="P962" s="130"/>
      <c r="Q962" s="130"/>
      <c r="R962" s="130"/>
      <c r="S962" s="130"/>
      <c r="T962" s="130"/>
      <c r="U962" s="130"/>
      <c r="V962" s="130"/>
      <c r="W962" s="130"/>
    </row>
    <row r="963" spans="1:23" ht="19.5" customHeight="1" x14ac:dyDescent="0.2">
      <c r="A963" s="130"/>
      <c r="B963" s="130"/>
      <c r="C963" s="2"/>
      <c r="D963" s="24"/>
      <c r="E963" s="130"/>
      <c r="F963" s="130"/>
      <c r="G963" s="130"/>
      <c r="H963" s="130"/>
      <c r="I963" s="130"/>
      <c r="J963" s="130"/>
      <c r="K963" s="130"/>
      <c r="L963" s="130"/>
      <c r="M963" s="130"/>
      <c r="N963" s="130"/>
      <c r="O963" s="130"/>
      <c r="P963" s="130"/>
      <c r="Q963" s="130"/>
      <c r="R963" s="130"/>
      <c r="S963" s="130"/>
      <c r="T963" s="130"/>
      <c r="U963" s="130"/>
      <c r="V963" s="130"/>
      <c r="W963" s="130"/>
    </row>
    <row r="964" spans="1:23" ht="19.5" customHeight="1" x14ac:dyDescent="0.2">
      <c r="A964" s="130"/>
      <c r="B964" s="130"/>
      <c r="C964" s="2"/>
      <c r="D964" s="24"/>
      <c r="E964" s="130"/>
      <c r="F964" s="130"/>
      <c r="G964" s="130"/>
      <c r="H964" s="130"/>
      <c r="I964" s="130"/>
      <c r="J964" s="130"/>
      <c r="K964" s="130"/>
      <c r="L964" s="130"/>
      <c r="M964" s="130"/>
      <c r="N964" s="130"/>
      <c r="O964" s="130"/>
      <c r="P964" s="130"/>
      <c r="Q964" s="130"/>
      <c r="R964" s="130"/>
      <c r="S964" s="130"/>
      <c r="T964" s="130"/>
      <c r="U964" s="130"/>
      <c r="V964" s="130"/>
      <c r="W964" s="130"/>
    </row>
    <row r="965" spans="1:23" ht="19.5" customHeight="1" x14ac:dyDescent="0.2">
      <c r="A965" s="130"/>
      <c r="B965" s="130"/>
      <c r="C965" s="2"/>
      <c r="D965" s="24"/>
      <c r="E965" s="130"/>
      <c r="F965" s="130"/>
      <c r="G965" s="130"/>
      <c r="H965" s="130"/>
      <c r="I965" s="130"/>
      <c r="J965" s="130"/>
      <c r="K965" s="130"/>
      <c r="L965" s="130"/>
      <c r="M965" s="130"/>
      <c r="N965" s="130"/>
      <c r="O965" s="130"/>
      <c r="P965" s="130"/>
      <c r="Q965" s="130"/>
      <c r="R965" s="130"/>
      <c r="S965" s="130"/>
      <c r="T965" s="130"/>
      <c r="U965" s="130"/>
      <c r="V965" s="130"/>
      <c r="W965" s="130"/>
    </row>
    <row r="966" spans="1:23" ht="19.5" customHeight="1" x14ac:dyDescent="0.2">
      <c r="A966" s="130"/>
      <c r="B966" s="130"/>
      <c r="C966" s="2"/>
      <c r="D966" s="24"/>
      <c r="E966" s="130"/>
      <c r="F966" s="130"/>
      <c r="G966" s="130"/>
      <c r="H966" s="130"/>
      <c r="I966" s="130"/>
      <c r="J966" s="130"/>
      <c r="K966" s="130"/>
      <c r="L966" s="130"/>
      <c r="M966" s="130"/>
      <c r="N966" s="130"/>
      <c r="O966" s="130"/>
      <c r="P966" s="130"/>
      <c r="Q966" s="130"/>
      <c r="R966" s="130"/>
      <c r="S966" s="130"/>
      <c r="T966" s="130"/>
      <c r="U966" s="130"/>
      <c r="V966" s="130"/>
      <c r="W966" s="130"/>
    </row>
    <row r="967" spans="1:23" ht="19.5" customHeight="1" x14ac:dyDescent="0.2">
      <c r="A967" s="130"/>
      <c r="B967" s="130"/>
      <c r="C967" s="2"/>
      <c r="D967" s="24"/>
      <c r="E967" s="130"/>
      <c r="F967" s="130"/>
      <c r="G967" s="130"/>
      <c r="H967" s="130"/>
      <c r="I967" s="130"/>
      <c r="J967" s="130"/>
      <c r="K967" s="130"/>
      <c r="L967" s="130"/>
      <c r="M967" s="130"/>
      <c r="N967" s="130"/>
      <c r="O967" s="130"/>
      <c r="P967" s="130"/>
      <c r="Q967" s="130"/>
      <c r="R967" s="130"/>
      <c r="S967" s="130"/>
      <c r="T967" s="130"/>
      <c r="U967" s="130"/>
      <c r="V967" s="130"/>
      <c r="W967" s="130"/>
    </row>
    <row r="968" spans="1:23" ht="19.5" customHeight="1" x14ac:dyDescent="0.2">
      <c r="A968" s="130"/>
      <c r="B968" s="130"/>
      <c r="C968" s="2"/>
      <c r="D968" s="24"/>
      <c r="E968" s="130"/>
      <c r="F968" s="130"/>
      <c r="G968" s="130"/>
      <c r="H968" s="130"/>
      <c r="I968" s="130"/>
      <c r="J968" s="130"/>
      <c r="K968" s="130"/>
      <c r="L968" s="130"/>
      <c r="M968" s="130"/>
      <c r="N968" s="130"/>
      <c r="O968" s="130"/>
      <c r="P968" s="130"/>
      <c r="Q968" s="130"/>
      <c r="R968" s="130"/>
      <c r="S968" s="130"/>
      <c r="T968" s="130"/>
      <c r="U968" s="130"/>
      <c r="V968" s="130"/>
      <c r="W968" s="130"/>
    </row>
    <row r="969" spans="1:23" ht="19.5" customHeight="1" x14ac:dyDescent="0.2">
      <c r="A969" s="130"/>
      <c r="B969" s="130"/>
      <c r="C969" s="2"/>
      <c r="D969" s="24"/>
      <c r="E969" s="130"/>
      <c r="F969" s="130"/>
      <c r="G969" s="130"/>
      <c r="H969" s="130"/>
      <c r="I969" s="130"/>
      <c r="J969" s="130"/>
      <c r="K969" s="130"/>
      <c r="L969" s="130"/>
      <c r="M969" s="130"/>
      <c r="N969" s="130"/>
      <c r="O969" s="130"/>
      <c r="P969" s="130"/>
      <c r="Q969" s="130"/>
      <c r="R969" s="130"/>
      <c r="S969" s="130"/>
      <c r="T969" s="130"/>
      <c r="U969" s="130"/>
      <c r="V969" s="130"/>
      <c r="W969" s="130"/>
    </row>
    <row r="970" spans="1:23" ht="19.5" customHeight="1" x14ac:dyDescent="0.2">
      <c r="A970" s="130"/>
      <c r="B970" s="130"/>
      <c r="C970" s="2"/>
      <c r="D970" s="24"/>
      <c r="E970" s="130"/>
      <c r="F970" s="130"/>
      <c r="G970" s="130"/>
      <c r="H970" s="130"/>
      <c r="I970" s="130"/>
      <c r="J970" s="130"/>
      <c r="K970" s="130"/>
      <c r="L970" s="130"/>
      <c r="M970" s="130"/>
      <c r="N970" s="130"/>
      <c r="O970" s="130"/>
      <c r="P970" s="130"/>
      <c r="Q970" s="130"/>
      <c r="R970" s="130"/>
      <c r="S970" s="130"/>
      <c r="T970" s="130"/>
      <c r="U970" s="130"/>
      <c r="V970" s="130"/>
      <c r="W970" s="130"/>
    </row>
    <row r="971" spans="1:23" ht="19.5" customHeight="1" x14ac:dyDescent="0.2">
      <c r="A971" s="130"/>
      <c r="B971" s="130"/>
      <c r="C971" s="2"/>
      <c r="D971" s="24"/>
      <c r="E971" s="130"/>
      <c r="F971" s="130"/>
      <c r="G971" s="130"/>
      <c r="H971" s="130"/>
      <c r="I971" s="130"/>
      <c r="J971" s="130"/>
      <c r="K971" s="130"/>
      <c r="L971" s="130"/>
      <c r="M971" s="130"/>
      <c r="N971" s="130"/>
      <c r="O971" s="130"/>
      <c r="P971" s="130"/>
      <c r="Q971" s="130"/>
      <c r="R971" s="130"/>
      <c r="S971" s="130"/>
      <c r="T971" s="130"/>
      <c r="U971" s="130"/>
      <c r="V971" s="130"/>
      <c r="W971" s="130"/>
    </row>
    <row r="972" spans="1:23" ht="19.5" customHeight="1" x14ac:dyDescent="0.2">
      <c r="A972" s="130"/>
      <c r="B972" s="130"/>
      <c r="C972" s="2"/>
      <c r="D972" s="24"/>
      <c r="E972" s="130"/>
      <c r="F972" s="130"/>
      <c r="G972" s="130"/>
      <c r="H972" s="130"/>
      <c r="I972" s="130"/>
      <c r="J972" s="130"/>
      <c r="K972" s="130"/>
      <c r="L972" s="130"/>
      <c r="M972" s="130"/>
      <c r="N972" s="130"/>
      <c r="O972" s="130"/>
      <c r="P972" s="130"/>
      <c r="Q972" s="130"/>
      <c r="R972" s="130"/>
      <c r="S972" s="130"/>
      <c r="T972" s="130"/>
      <c r="U972" s="130"/>
      <c r="V972" s="130"/>
      <c r="W972" s="130"/>
    </row>
    <row r="973" spans="1:23" ht="19.5" customHeight="1" x14ac:dyDescent="0.2">
      <c r="A973" s="130"/>
      <c r="B973" s="130"/>
      <c r="C973" s="2"/>
      <c r="D973" s="24"/>
      <c r="E973" s="130"/>
      <c r="F973" s="130"/>
      <c r="G973" s="130"/>
      <c r="H973" s="130"/>
      <c r="I973" s="130"/>
      <c r="J973" s="130"/>
      <c r="K973" s="130"/>
      <c r="L973" s="130"/>
      <c r="M973" s="130"/>
      <c r="N973" s="130"/>
      <c r="O973" s="130"/>
      <c r="P973" s="130"/>
      <c r="Q973" s="130"/>
      <c r="R973" s="130"/>
      <c r="S973" s="130"/>
      <c r="T973" s="130"/>
      <c r="U973" s="130"/>
      <c r="V973" s="130"/>
      <c r="W973" s="130"/>
    </row>
    <row r="974" spans="1:23" ht="19.5" customHeight="1" x14ac:dyDescent="0.2">
      <c r="A974" s="130"/>
      <c r="B974" s="130"/>
      <c r="C974" s="2"/>
      <c r="D974" s="24"/>
      <c r="E974" s="130"/>
      <c r="F974" s="130"/>
      <c r="G974" s="130"/>
      <c r="H974" s="130"/>
      <c r="I974" s="130"/>
      <c r="J974" s="130"/>
      <c r="K974" s="130"/>
      <c r="L974" s="130"/>
      <c r="M974" s="130"/>
      <c r="N974" s="130"/>
      <c r="O974" s="130"/>
      <c r="P974" s="130"/>
      <c r="Q974" s="130"/>
      <c r="R974" s="130"/>
      <c r="S974" s="130"/>
      <c r="T974" s="130"/>
      <c r="U974" s="130"/>
      <c r="V974" s="130"/>
      <c r="W974" s="130"/>
    </row>
    <row r="975" spans="1:23" ht="19.5" customHeight="1" x14ac:dyDescent="0.2">
      <c r="A975" s="130"/>
      <c r="B975" s="130"/>
      <c r="C975" s="2"/>
      <c r="D975" s="24"/>
      <c r="E975" s="130"/>
      <c r="F975" s="130"/>
      <c r="G975" s="130"/>
      <c r="H975" s="130"/>
      <c r="I975" s="130"/>
      <c r="J975" s="130"/>
      <c r="K975" s="130"/>
      <c r="L975" s="130"/>
      <c r="M975" s="130"/>
      <c r="N975" s="130"/>
      <c r="O975" s="130"/>
      <c r="P975" s="130"/>
      <c r="Q975" s="130"/>
      <c r="R975" s="130"/>
      <c r="S975" s="130"/>
      <c r="T975" s="130"/>
      <c r="U975" s="130"/>
      <c r="V975" s="130"/>
      <c r="W975" s="130"/>
    </row>
    <row r="976" spans="1:23" ht="19.5" customHeight="1" x14ac:dyDescent="0.2">
      <c r="A976" s="130"/>
      <c r="B976" s="130"/>
      <c r="C976" s="2"/>
      <c r="D976" s="24"/>
      <c r="E976" s="130"/>
      <c r="F976" s="130"/>
      <c r="G976" s="130"/>
      <c r="H976" s="130"/>
      <c r="I976" s="130"/>
      <c r="J976" s="130"/>
      <c r="K976" s="130"/>
      <c r="L976" s="130"/>
      <c r="M976" s="130"/>
      <c r="N976" s="130"/>
      <c r="O976" s="130"/>
      <c r="P976" s="130"/>
      <c r="Q976" s="130"/>
      <c r="R976" s="130"/>
      <c r="S976" s="130"/>
      <c r="T976" s="130"/>
      <c r="U976" s="130"/>
      <c r="V976" s="130"/>
      <c r="W976" s="130"/>
    </row>
    <row r="977" spans="1:23" ht="19.5" customHeight="1" x14ac:dyDescent="0.2">
      <c r="A977" s="130"/>
      <c r="B977" s="130"/>
      <c r="C977" s="2"/>
      <c r="D977" s="24"/>
      <c r="E977" s="130"/>
      <c r="F977" s="130"/>
      <c r="G977" s="130"/>
      <c r="H977" s="130"/>
      <c r="I977" s="130"/>
      <c r="J977" s="130"/>
      <c r="K977" s="130"/>
      <c r="L977" s="130"/>
      <c r="M977" s="130"/>
      <c r="N977" s="130"/>
      <c r="O977" s="130"/>
      <c r="P977" s="130"/>
      <c r="Q977" s="130"/>
      <c r="R977" s="130"/>
      <c r="S977" s="130"/>
      <c r="T977" s="130"/>
      <c r="U977" s="130"/>
      <c r="V977" s="130"/>
      <c r="W977" s="130"/>
    </row>
    <row r="978" spans="1:23" ht="19.5" customHeight="1" x14ac:dyDescent="0.2">
      <c r="A978" s="130"/>
      <c r="B978" s="130"/>
      <c r="C978" s="2"/>
      <c r="D978" s="24"/>
      <c r="E978" s="130"/>
      <c r="F978" s="130"/>
      <c r="G978" s="130"/>
      <c r="H978" s="130"/>
      <c r="I978" s="130"/>
      <c r="J978" s="130"/>
      <c r="K978" s="130"/>
      <c r="L978" s="130"/>
      <c r="M978" s="130"/>
      <c r="N978" s="130"/>
      <c r="O978" s="130"/>
      <c r="P978" s="130"/>
      <c r="Q978" s="130"/>
      <c r="R978" s="130"/>
      <c r="S978" s="130"/>
      <c r="T978" s="130"/>
      <c r="U978" s="130"/>
      <c r="V978" s="130"/>
      <c r="W978" s="130"/>
    </row>
    <row r="979" spans="1:23" ht="19.5" customHeight="1" x14ac:dyDescent="0.2">
      <c r="A979" s="130"/>
      <c r="B979" s="130"/>
      <c r="C979" s="2"/>
      <c r="D979" s="24"/>
      <c r="E979" s="130"/>
      <c r="F979" s="130"/>
      <c r="G979" s="130"/>
      <c r="H979" s="130"/>
      <c r="I979" s="130"/>
      <c r="J979" s="130"/>
      <c r="K979" s="130"/>
      <c r="L979" s="130"/>
      <c r="M979" s="130"/>
      <c r="N979" s="130"/>
      <c r="O979" s="130"/>
      <c r="P979" s="130"/>
      <c r="Q979" s="130"/>
      <c r="R979" s="130"/>
      <c r="S979" s="130"/>
      <c r="T979" s="130"/>
      <c r="U979" s="130"/>
      <c r="V979" s="130"/>
      <c r="W979" s="130"/>
    </row>
    <row r="980" spans="1:23" ht="19.5" customHeight="1" x14ac:dyDescent="0.2">
      <c r="A980" s="130"/>
      <c r="B980" s="130"/>
      <c r="C980" s="2"/>
      <c r="D980" s="24"/>
      <c r="E980" s="130"/>
      <c r="F980" s="130"/>
      <c r="G980" s="130"/>
      <c r="H980" s="130"/>
      <c r="I980" s="130"/>
      <c r="J980" s="130"/>
      <c r="K980" s="130"/>
      <c r="L980" s="130"/>
      <c r="M980" s="130"/>
      <c r="N980" s="130"/>
      <c r="O980" s="130"/>
      <c r="P980" s="130"/>
      <c r="Q980" s="130"/>
      <c r="R980" s="130"/>
      <c r="S980" s="130"/>
      <c r="T980" s="130"/>
      <c r="U980" s="130"/>
      <c r="V980" s="130"/>
      <c r="W980" s="130"/>
    </row>
    <row r="981" spans="1:23" ht="19.5" customHeight="1" x14ac:dyDescent="0.2">
      <c r="A981" s="130"/>
      <c r="B981" s="130"/>
      <c r="C981" s="2"/>
      <c r="D981" s="24"/>
      <c r="E981" s="130"/>
      <c r="F981" s="130"/>
      <c r="G981" s="130"/>
      <c r="H981" s="130"/>
      <c r="I981" s="130"/>
      <c r="J981" s="130"/>
      <c r="K981" s="130"/>
      <c r="L981" s="130"/>
      <c r="M981" s="130"/>
      <c r="N981" s="130"/>
      <c r="O981" s="130"/>
      <c r="P981" s="130"/>
      <c r="Q981" s="130"/>
      <c r="R981" s="130"/>
      <c r="S981" s="130"/>
      <c r="T981" s="130"/>
      <c r="U981" s="130"/>
      <c r="V981" s="130"/>
      <c r="W981" s="130"/>
    </row>
    <row r="982" spans="1:23" ht="19.5" customHeight="1" x14ac:dyDescent="0.2">
      <c r="A982" s="130"/>
      <c r="B982" s="130"/>
      <c r="C982" s="2"/>
      <c r="D982" s="24"/>
      <c r="E982" s="130"/>
      <c r="F982" s="130"/>
      <c r="G982" s="130"/>
      <c r="H982" s="130"/>
      <c r="I982" s="130"/>
      <c r="J982" s="130"/>
      <c r="K982" s="130"/>
      <c r="L982" s="130"/>
      <c r="M982" s="130"/>
      <c r="N982" s="130"/>
      <c r="O982" s="130"/>
      <c r="P982" s="130"/>
      <c r="Q982" s="130"/>
      <c r="R982" s="130"/>
      <c r="S982" s="130"/>
      <c r="T982" s="130"/>
      <c r="U982" s="130"/>
      <c r="V982" s="130"/>
      <c r="W982" s="130"/>
    </row>
    <row r="983" spans="1:23" ht="19.5" customHeight="1" x14ac:dyDescent="0.2">
      <c r="A983" s="130"/>
      <c r="B983" s="130"/>
      <c r="C983" s="2"/>
      <c r="D983" s="24"/>
      <c r="E983" s="130"/>
      <c r="F983" s="130"/>
      <c r="G983" s="130"/>
      <c r="H983" s="130"/>
      <c r="I983" s="130"/>
      <c r="J983" s="130"/>
      <c r="K983" s="130"/>
      <c r="L983" s="130"/>
      <c r="M983" s="130"/>
      <c r="N983" s="130"/>
      <c r="O983" s="130"/>
      <c r="P983" s="130"/>
      <c r="Q983" s="130"/>
      <c r="R983" s="130"/>
      <c r="S983" s="130"/>
      <c r="T983" s="130"/>
      <c r="U983" s="130"/>
      <c r="V983" s="130"/>
      <c r="W983" s="130"/>
    </row>
    <row r="984" spans="1:23" ht="19.5" customHeight="1" x14ac:dyDescent="0.2">
      <c r="A984" s="130"/>
      <c r="B984" s="130"/>
      <c r="C984" s="2"/>
      <c r="D984" s="24"/>
      <c r="E984" s="130"/>
      <c r="F984" s="130"/>
      <c r="G984" s="130"/>
      <c r="H984" s="130"/>
      <c r="I984" s="130"/>
      <c r="J984" s="130"/>
      <c r="K984" s="130"/>
      <c r="L984" s="130"/>
      <c r="M984" s="130"/>
      <c r="N984" s="130"/>
      <c r="O984" s="130"/>
      <c r="P984" s="130"/>
      <c r="Q984" s="130"/>
      <c r="R984" s="130"/>
      <c r="S984" s="130"/>
      <c r="T984" s="130"/>
      <c r="U984" s="130"/>
      <c r="V984" s="130"/>
      <c r="W984" s="130"/>
    </row>
    <row r="985" spans="1:23" ht="19.5" customHeight="1" x14ac:dyDescent="0.2">
      <c r="A985" s="130"/>
      <c r="B985" s="130"/>
      <c r="C985" s="2"/>
      <c r="D985" s="24"/>
      <c r="E985" s="130"/>
      <c r="F985" s="130"/>
      <c r="G985" s="130"/>
      <c r="H985" s="130"/>
      <c r="I985" s="130"/>
      <c r="J985" s="130"/>
      <c r="K985" s="130"/>
      <c r="L985" s="130"/>
      <c r="M985" s="130"/>
      <c r="N985" s="130"/>
      <c r="O985" s="130"/>
      <c r="P985" s="130"/>
      <c r="Q985" s="130"/>
      <c r="R985" s="130"/>
      <c r="S985" s="130"/>
      <c r="T985" s="130"/>
      <c r="U985" s="130"/>
      <c r="V985" s="130"/>
      <c r="W985" s="130"/>
    </row>
    <row r="986" spans="1:23" ht="19.5" customHeight="1" x14ac:dyDescent="0.2">
      <c r="A986" s="130"/>
      <c r="B986" s="130"/>
      <c r="C986" s="2"/>
      <c r="D986" s="24"/>
      <c r="E986" s="130"/>
      <c r="F986" s="130"/>
      <c r="G986" s="130"/>
      <c r="H986" s="130"/>
      <c r="I986" s="130"/>
      <c r="J986" s="130"/>
      <c r="K986" s="130"/>
      <c r="L986" s="130"/>
      <c r="M986" s="130"/>
      <c r="N986" s="130"/>
      <c r="O986" s="130"/>
      <c r="P986" s="130"/>
      <c r="Q986" s="130"/>
      <c r="R986" s="130"/>
      <c r="S986" s="130"/>
      <c r="T986" s="130"/>
      <c r="U986" s="130"/>
      <c r="V986" s="130"/>
      <c r="W986" s="130"/>
    </row>
    <row r="987" spans="1:23" ht="19.5" customHeight="1" x14ac:dyDescent="0.2">
      <c r="A987" s="130"/>
      <c r="B987" s="130"/>
      <c r="C987" s="2"/>
      <c r="D987" s="24"/>
      <c r="E987" s="130"/>
      <c r="F987" s="130"/>
      <c r="G987" s="130"/>
      <c r="H987" s="130"/>
      <c r="I987" s="130"/>
      <c r="J987" s="130"/>
      <c r="K987" s="130"/>
      <c r="L987" s="130"/>
      <c r="M987" s="130"/>
      <c r="N987" s="130"/>
      <c r="O987" s="130"/>
      <c r="P987" s="130"/>
      <c r="Q987" s="130"/>
      <c r="R987" s="130"/>
      <c r="S987" s="130"/>
      <c r="T987" s="130"/>
      <c r="U987" s="130"/>
      <c r="V987" s="130"/>
      <c r="W987" s="130"/>
    </row>
    <row r="988" spans="1:23" ht="19.5" customHeight="1" x14ac:dyDescent="0.2">
      <c r="A988" s="130"/>
      <c r="B988" s="130"/>
      <c r="C988" s="2"/>
      <c r="D988" s="24"/>
      <c r="E988" s="130"/>
      <c r="F988" s="130"/>
      <c r="G988" s="130"/>
      <c r="H988" s="130"/>
      <c r="I988" s="130"/>
      <c r="J988" s="130"/>
      <c r="K988" s="130"/>
      <c r="L988" s="130"/>
      <c r="M988" s="130"/>
      <c r="N988" s="130"/>
      <c r="O988" s="130"/>
      <c r="P988" s="130"/>
      <c r="Q988" s="130"/>
      <c r="R988" s="130"/>
      <c r="S988" s="130"/>
      <c r="T988" s="130"/>
      <c r="U988" s="130"/>
      <c r="V988" s="130"/>
      <c r="W988" s="130"/>
    </row>
    <row r="989" spans="1:23" ht="19.5" customHeight="1" x14ac:dyDescent="0.2">
      <c r="A989" s="130"/>
      <c r="B989" s="130"/>
      <c r="C989" s="2"/>
      <c r="D989" s="24"/>
      <c r="E989" s="130"/>
      <c r="F989" s="130"/>
      <c r="G989" s="130"/>
      <c r="H989" s="130"/>
      <c r="I989" s="130"/>
      <c r="J989" s="130"/>
      <c r="K989" s="130"/>
      <c r="L989" s="130"/>
      <c r="M989" s="130"/>
      <c r="N989" s="130"/>
      <c r="O989" s="130"/>
      <c r="P989" s="130"/>
      <c r="Q989" s="130"/>
      <c r="R989" s="130"/>
      <c r="S989" s="130"/>
      <c r="T989" s="130"/>
      <c r="U989" s="130"/>
      <c r="V989" s="130"/>
      <c r="W989" s="130"/>
    </row>
    <row r="990" spans="1:23" ht="19.5" customHeight="1" x14ac:dyDescent="0.2">
      <c r="A990" s="130"/>
      <c r="B990" s="130"/>
      <c r="C990" s="2"/>
      <c r="D990" s="24"/>
      <c r="E990" s="130"/>
      <c r="F990" s="130"/>
      <c r="G990" s="130"/>
      <c r="H990" s="130"/>
      <c r="I990" s="130"/>
      <c r="J990" s="130"/>
      <c r="K990" s="130"/>
      <c r="L990" s="130"/>
      <c r="M990" s="130"/>
      <c r="N990" s="130"/>
      <c r="O990" s="130"/>
      <c r="P990" s="130"/>
      <c r="Q990" s="130"/>
      <c r="R990" s="130"/>
      <c r="S990" s="130"/>
      <c r="T990" s="130"/>
      <c r="U990" s="130"/>
      <c r="V990" s="130"/>
      <c r="W990" s="130"/>
    </row>
    <row r="991" spans="1:23" ht="19.5" customHeight="1" x14ac:dyDescent="0.2">
      <c r="A991" s="130"/>
      <c r="B991" s="130"/>
      <c r="C991" s="2"/>
      <c r="D991" s="24"/>
      <c r="E991" s="130"/>
      <c r="F991" s="130"/>
      <c r="G991" s="130"/>
      <c r="H991" s="130"/>
      <c r="I991" s="130"/>
      <c r="J991" s="130"/>
      <c r="K991" s="130"/>
      <c r="L991" s="130"/>
      <c r="M991" s="130"/>
      <c r="N991" s="130"/>
      <c r="O991" s="130"/>
      <c r="P991" s="130"/>
      <c r="Q991" s="130"/>
      <c r="R991" s="130"/>
      <c r="S991" s="130"/>
      <c r="T991" s="130"/>
      <c r="U991" s="130"/>
      <c r="V991" s="130"/>
      <c r="W991" s="130"/>
    </row>
    <row r="992" spans="1:23" ht="19.5" customHeight="1" x14ac:dyDescent="0.2">
      <c r="A992" s="130"/>
      <c r="B992" s="130"/>
      <c r="C992" s="2"/>
      <c r="D992" s="24"/>
      <c r="E992" s="130"/>
      <c r="F992" s="130"/>
      <c r="G992" s="130"/>
      <c r="H992" s="130"/>
      <c r="I992" s="130"/>
      <c r="J992" s="130"/>
      <c r="K992" s="130"/>
      <c r="L992" s="130"/>
      <c r="M992" s="130"/>
      <c r="N992" s="130"/>
      <c r="O992" s="130"/>
      <c r="P992" s="130"/>
      <c r="Q992" s="130"/>
      <c r="R992" s="130"/>
      <c r="S992" s="130"/>
      <c r="T992" s="130"/>
      <c r="U992" s="130"/>
      <c r="V992" s="130"/>
      <c r="W992" s="130"/>
    </row>
    <row r="993" spans="1:23" ht="19.5" customHeight="1" x14ac:dyDescent="0.2">
      <c r="A993" s="130"/>
      <c r="B993" s="130"/>
      <c r="C993" s="2"/>
      <c r="D993" s="24"/>
      <c r="E993" s="130"/>
      <c r="F993" s="130"/>
      <c r="G993" s="130"/>
      <c r="H993" s="130"/>
      <c r="I993" s="130"/>
      <c r="J993" s="130"/>
      <c r="K993" s="130"/>
      <c r="L993" s="130"/>
      <c r="M993" s="130"/>
      <c r="N993" s="130"/>
      <c r="O993" s="130"/>
      <c r="P993" s="130"/>
      <c r="Q993" s="130"/>
      <c r="R993" s="130"/>
      <c r="S993" s="130"/>
      <c r="T993" s="130"/>
      <c r="U993" s="130"/>
      <c r="V993" s="130"/>
      <c r="W993" s="130"/>
    </row>
    <row r="994" spans="1:23" ht="19.5" customHeight="1" x14ac:dyDescent="0.2">
      <c r="A994" s="130"/>
      <c r="B994" s="130"/>
      <c r="C994" s="2"/>
      <c r="D994" s="24"/>
      <c r="E994" s="130"/>
      <c r="F994" s="130"/>
      <c r="G994" s="130"/>
      <c r="H994" s="130"/>
      <c r="I994" s="130"/>
      <c r="J994" s="130"/>
      <c r="K994" s="130"/>
      <c r="L994" s="130"/>
      <c r="M994" s="130"/>
      <c r="N994" s="130"/>
      <c r="O994" s="130"/>
      <c r="P994" s="130"/>
      <c r="Q994" s="130"/>
      <c r="R994" s="130"/>
      <c r="S994" s="130"/>
      <c r="T994" s="130"/>
      <c r="U994" s="130"/>
      <c r="V994" s="130"/>
      <c r="W994" s="130"/>
    </row>
    <row r="995" spans="1:23" ht="19.5" customHeight="1" x14ac:dyDescent="0.2">
      <c r="A995" s="130"/>
      <c r="B995" s="130"/>
      <c r="C995" s="2"/>
      <c r="D995" s="24"/>
      <c r="E995" s="130"/>
      <c r="F995" s="130"/>
      <c r="G995" s="130"/>
      <c r="H995" s="130"/>
      <c r="I995" s="130"/>
      <c r="J995" s="130"/>
      <c r="K995" s="130"/>
      <c r="L995" s="130"/>
      <c r="M995" s="130"/>
      <c r="N995" s="130"/>
      <c r="O995" s="130"/>
      <c r="P995" s="130"/>
      <c r="Q995" s="130"/>
      <c r="R995" s="130"/>
      <c r="S995" s="130"/>
      <c r="T995" s="130"/>
      <c r="U995" s="130"/>
      <c r="V995" s="130"/>
      <c r="W995" s="130"/>
    </row>
    <row r="996" spans="1:23" ht="19.5" customHeight="1" x14ac:dyDescent="0.2">
      <c r="A996" s="130"/>
      <c r="B996" s="130"/>
      <c r="C996" s="2"/>
      <c r="D996" s="24"/>
      <c r="E996" s="130"/>
      <c r="F996" s="130"/>
      <c r="G996" s="130"/>
      <c r="H996" s="130"/>
      <c r="I996" s="130"/>
      <c r="J996" s="130"/>
      <c r="K996" s="130"/>
      <c r="L996" s="130"/>
      <c r="M996" s="130"/>
      <c r="N996" s="130"/>
      <c r="O996" s="130"/>
      <c r="P996" s="130"/>
      <c r="Q996" s="130"/>
      <c r="R996" s="130"/>
      <c r="S996" s="130"/>
      <c r="T996" s="130"/>
      <c r="U996" s="130"/>
      <c r="V996" s="130"/>
      <c r="W996" s="130"/>
    </row>
    <row r="997" spans="1:23" ht="19.5" customHeight="1" x14ac:dyDescent="0.2">
      <c r="A997" s="130"/>
      <c r="B997" s="130"/>
      <c r="C997" s="2"/>
      <c r="D997" s="24"/>
      <c r="E997" s="130"/>
      <c r="F997" s="130"/>
      <c r="G997" s="130"/>
      <c r="H997" s="130"/>
      <c r="I997" s="130"/>
      <c r="J997" s="130"/>
      <c r="K997" s="130"/>
      <c r="L997" s="130"/>
      <c r="M997" s="130"/>
      <c r="N997" s="130"/>
      <c r="O997" s="130"/>
      <c r="P997" s="130"/>
      <c r="Q997" s="130"/>
      <c r="R997" s="130"/>
      <c r="S997" s="130"/>
      <c r="T997" s="130"/>
      <c r="U997" s="130"/>
      <c r="V997" s="130"/>
      <c r="W997" s="130"/>
    </row>
  </sheetData>
  <sheetProtection algorithmName="SHA-512" hashValue="GftqieotO47GtwiMpqYy17IHP/JBewaA1N6YFzPW7FO5sb+xqjOXzIAhMysLXGR3c6OEjZ7kMXV6DGO+Jwr9eQ==" saltValue="8l5rRpj4QvfqdhVQpoKmBA==" spinCount="100000" sheet="1" objects="1" scenarios="1" formatCells="0" formatColumns="0" formatRows="0" selectLockedCells="1"/>
  <autoFilter ref="A13:S14" xr:uid="{00000000-0009-0000-0000-000003000000}"/>
  <mergeCells count="122">
    <mergeCell ref="S50:S52"/>
    <mergeCell ref="S47:S49"/>
    <mergeCell ref="O50:O52"/>
    <mergeCell ref="P50:P52"/>
    <mergeCell ref="R47:R49"/>
    <mergeCell ref="B3:D3"/>
    <mergeCell ref="B4:D4"/>
    <mergeCell ref="B34:B35"/>
    <mergeCell ref="B36:B37"/>
    <mergeCell ref="B38:B39"/>
    <mergeCell ref="D47:D49"/>
    <mergeCell ref="D50:D52"/>
    <mergeCell ref="E50:E52"/>
    <mergeCell ref="F50:F52"/>
    <mergeCell ref="G50:G52"/>
    <mergeCell ref="Q50:Q52"/>
    <mergeCell ref="H13:H14"/>
    <mergeCell ref="I13:I14"/>
    <mergeCell ref="J13:J14"/>
    <mergeCell ref="S13:S14"/>
    <mergeCell ref="B18:B19"/>
    <mergeCell ref="P61:R61"/>
    <mergeCell ref="C6:D6"/>
    <mergeCell ref="C8:D8"/>
    <mergeCell ref="F8:G8"/>
    <mergeCell ref="F10:G10"/>
    <mergeCell ref="E47:E49"/>
    <mergeCell ref="F47:F49"/>
    <mergeCell ref="G47:G49"/>
    <mergeCell ref="H47:H49"/>
    <mergeCell ref="I47:I49"/>
    <mergeCell ref="J47:J49"/>
    <mergeCell ref="H50:H52"/>
    <mergeCell ref="R13:R14"/>
    <mergeCell ref="N50:N52"/>
    <mergeCell ref="D40:D41"/>
    <mergeCell ref="D42:D43"/>
    <mergeCell ref="D44:D45"/>
    <mergeCell ref="K13:K14"/>
    <mergeCell ref="L13:L14"/>
    <mergeCell ref="M13:M14"/>
    <mergeCell ref="N13:N14"/>
    <mergeCell ref="O13:O14"/>
    <mergeCell ref="C18:C19"/>
    <mergeCell ref="D18:D19"/>
    <mergeCell ref="A13:A14"/>
    <mergeCell ref="B13:B14"/>
    <mergeCell ref="E13:E14"/>
    <mergeCell ref="A16:A17"/>
    <mergeCell ref="B16:B17"/>
    <mergeCell ref="C16:C17"/>
    <mergeCell ref="D16:D17"/>
    <mergeCell ref="R50:R52"/>
    <mergeCell ref="I50:I52"/>
    <mergeCell ref="J50:J52"/>
    <mergeCell ref="K47:K49"/>
    <mergeCell ref="L47:L49"/>
    <mergeCell ref="M47:M49"/>
    <mergeCell ref="N47:N49"/>
    <mergeCell ref="O47:O49"/>
    <mergeCell ref="P47:P49"/>
    <mergeCell ref="Q47:Q49"/>
    <mergeCell ref="K50:K52"/>
    <mergeCell ref="L50:L52"/>
    <mergeCell ref="M50:M52"/>
    <mergeCell ref="P13:P14"/>
    <mergeCell ref="Q13:Q14"/>
    <mergeCell ref="F13:F14"/>
    <mergeCell ref="G13:G14"/>
    <mergeCell ref="A18:A19"/>
    <mergeCell ref="A26:A27"/>
    <mergeCell ref="A28:A29"/>
    <mergeCell ref="B28:B29"/>
    <mergeCell ref="C28:C29"/>
    <mergeCell ref="D28:D29"/>
    <mergeCell ref="A20:A21"/>
    <mergeCell ref="B20:B21"/>
    <mergeCell ref="C20:C21"/>
    <mergeCell ref="D20:D21"/>
    <mergeCell ref="A22:A23"/>
    <mergeCell ref="B22:B23"/>
    <mergeCell ref="A24:A25"/>
    <mergeCell ref="B24:B25"/>
    <mergeCell ref="C24:C25"/>
    <mergeCell ref="D24:D25"/>
    <mergeCell ref="C22:C23"/>
    <mergeCell ref="D22:D23"/>
    <mergeCell ref="B26:B27"/>
    <mergeCell ref="C26:C27"/>
    <mergeCell ref="D26:D27"/>
    <mergeCell ref="A30:A31"/>
    <mergeCell ref="B30:B31"/>
    <mergeCell ref="C30:C31"/>
    <mergeCell ref="D30:D31"/>
    <mergeCell ref="B32:B33"/>
    <mergeCell ref="C32:C33"/>
    <mergeCell ref="D32:D33"/>
    <mergeCell ref="A32:A33"/>
    <mergeCell ref="C38:C39"/>
    <mergeCell ref="D34:D35"/>
    <mergeCell ref="D36:D37"/>
    <mergeCell ref="D38:D39"/>
    <mergeCell ref="C34:C35"/>
    <mergeCell ref="C36:C37"/>
    <mergeCell ref="A34:A35"/>
    <mergeCell ref="A36:A37"/>
    <mergeCell ref="A38:A39"/>
    <mergeCell ref="A40:A41"/>
    <mergeCell ref="A42:A43"/>
    <mergeCell ref="A44:A45"/>
    <mergeCell ref="A50:A52"/>
    <mergeCell ref="B50:B52"/>
    <mergeCell ref="A47:A49"/>
    <mergeCell ref="B47:B49"/>
    <mergeCell ref="C50:C52"/>
    <mergeCell ref="C40:C41"/>
    <mergeCell ref="C42:C43"/>
    <mergeCell ref="C44:C45"/>
    <mergeCell ref="B40:B41"/>
    <mergeCell ref="B42:B43"/>
    <mergeCell ref="B44:B45"/>
    <mergeCell ref="C47:C49"/>
  </mergeCells>
  <conditionalFormatting sqref="E16:S16 E24:S24">
    <cfRule type="cellIs" dxfId="419" priority="1777" stopIfTrue="1" operator="equal">
      <formula>0</formula>
    </cfRule>
    <cfRule type="cellIs" dxfId="418" priority="1778" stopIfTrue="1" operator="greaterThan">
      <formula>0.0000001</formula>
    </cfRule>
  </conditionalFormatting>
  <conditionalFormatting sqref="E16:S16 E24:S24">
    <cfRule type="cellIs" dxfId="417" priority="1775" stopIfTrue="1" operator="equal">
      <formula>0</formula>
    </cfRule>
    <cfRule type="cellIs" dxfId="416" priority="1776" stopIfTrue="1" operator="greaterThan">
      <formula>0.0000001</formula>
    </cfRule>
  </conditionalFormatting>
  <conditionalFormatting sqref="E16:S16">
    <cfRule type="cellIs" dxfId="415" priority="1773" stopIfTrue="1" operator="equal">
      <formula>0</formula>
    </cfRule>
    <cfRule type="cellIs" dxfId="414" priority="1774" stopIfTrue="1" operator="greaterThan">
      <formula>0.0000001</formula>
    </cfRule>
  </conditionalFormatting>
  <conditionalFormatting sqref="E16:S16 E24:S24">
    <cfRule type="cellIs" dxfId="413" priority="1771" stopIfTrue="1" operator="equal">
      <formula>0</formula>
    </cfRule>
    <cfRule type="cellIs" dxfId="412" priority="1772" stopIfTrue="1" operator="greaterThan">
      <formula>0.0000001</formula>
    </cfRule>
  </conditionalFormatting>
  <conditionalFormatting sqref="E16:S16">
    <cfRule type="cellIs" dxfId="411" priority="1769" stopIfTrue="1" operator="equal">
      <formula>0</formula>
    </cfRule>
    <cfRule type="cellIs" dxfId="410" priority="1770" stopIfTrue="1" operator="greaterThan">
      <formula>0.0000001</formula>
    </cfRule>
  </conditionalFormatting>
  <conditionalFormatting sqref="E16:S16">
    <cfRule type="cellIs" dxfId="409" priority="1767" stopIfTrue="1" operator="equal">
      <formula>0</formula>
    </cfRule>
    <cfRule type="cellIs" dxfId="408" priority="1768" stopIfTrue="1" operator="greaterThan">
      <formula>0.0000001</formula>
    </cfRule>
  </conditionalFormatting>
  <conditionalFormatting sqref="E16:S16">
    <cfRule type="cellIs" dxfId="407" priority="1765" stopIfTrue="1" operator="equal">
      <formula>0</formula>
    </cfRule>
    <cfRule type="cellIs" dxfId="406" priority="1766" stopIfTrue="1" operator="greaterThan">
      <formula>0.0000001</formula>
    </cfRule>
  </conditionalFormatting>
  <conditionalFormatting sqref="E16:S16">
    <cfRule type="cellIs" dxfId="405" priority="1763" stopIfTrue="1" operator="equal">
      <formula>0</formula>
    </cfRule>
    <cfRule type="cellIs" dxfId="404" priority="1764" stopIfTrue="1" operator="greaterThan">
      <formula>0.0000001</formula>
    </cfRule>
  </conditionalFormatting>
  <conditionalFormatting sqref="E16:S16">
    <cfRule type="cellIs" dxfId="403" priority="1761" stopIfTrue="1" operator="equal">
      <formula>0</formula>
    </cfRule>
    <cfRule type="cellIs" dxfId="402" priority="1762" stopIfTrue="1" operator="greaterThan">
      <formula>0.0000001</formula>
    </cfRule>
  </conditionalFormatting>
  <conditionalFormatting sqref="E16:S16">
    <cfRule type="cellIs" dxfId="401" priority="1759" stopIfTrue="1" operator="equal">
      <formula>0</formula>
    </cfRule>
    <cfRule type="cellIs" dxfId="400" priority="1760" stopIfTrue="1" operator="greaterThan">
      <formula>0.0000001</formula>
    </cfRule>
  </conditionalFormatting>
  <conditionalFormatting sqref="E16:S16">
    <cfRule type="cellIs" dxfId="399" priority="1757" stopIfTrue="1" operator="equal">
      <formula>0</formula>
    </cfRule>
    <cfRule type="cellIs" dxfId="398" priority="1758" stopIfTrue="1" operator="greaterThan">
      <formula>0.0000001</formula>
    </cfRule>
  </conditionalFormatting>
  <conditionalFormatting sqref="E16:S16">
    <cfRule type="cellIs" dxfId="397" priority="1755" stopIfTrue="1" operator="equal">
      <formula>0</formula>
    </cfRule>
    <cfRule type="cellIs" dxfId="396" priority="1756" stopIfTrue="1" operator="greaterThan">
      <formula>0.0000001</formula>
    </cfRule>
  </conditionalFormatting>
  <conditionalFormatting sqref="E16:S16">
    <cfRule type="cellIs" dxfId="395" priority="1753" stopIfTrue="1" operator="equal">
      <formula>0</formula>
    </cfRule>
    <cfRule type="cellIs" dxfId="394" priority="1754" stopIfTrue="1" operator="greaterThan">
      <formula>0.0000001</formula>
    </cfRule>
  </conditionalFormatting>
  <conditionalFormatting sqref="E16:S16">
    <cfRule type="cellIs" dxfId="393" priority="1751" stopIfTrue="1" operator="equal">
      <formula>0</formula>
    </cfRule>
    <cfRule type="cellIs" dxfId="392" priority="1752" stopIfTrue="1" operator="greaterThan">
      <formula>0.0000001</formula>
    </cfRule>
  </conditionalFormatting>
  <conditionalFormatting sqref="E16:S16">
    <cfRule type="cellIs" dxfId="391" priority="1749" stopIfTrue="1" operator="equal">
      <formula>0</formula>
    </cfRule>
    <cfRule type="cellIs" dxfId="390" priority="1750" stopIfTrue="1" operator="greaterThan">
      <formula>0.0000001</formula>
    </cfRule>
  </conditionalFormatting>
  <conditionalFormatting sqref="E18:S18">
    <cfRule type="cellIs" dxfId="389" priority="689" stopIfTrue="1" operator="equal">
      <formula>0</formula>
    </cfRule>
    <cfRule type="cellIs" dxfId="388" priority="690" stopIfTrue="1" operator="greaterThan">
      <formula>0.0000001</formula>
    </cfRule>
  </conditionalFormatting>
  <conditionalFormatting sqref="E18:S18">
    <cfRule type="cellIs" dxfId="387" priority="687" stopIfTrue="1" operator="equal">
      <formula>0</formula>
    </cfRule>
    <cfRule type="cellIs" dxfId="386" priority="688" stopIfTrue="1" operator="greaterThan">
      <formula>0.0000001</formula>
    </cfRule>
  </conditionalFormatting>
  <conditionalFormatting sqref="E18:S18">
    <cfRule type="cellIs" dxfId="385" priority="685" stopIfTrue="1" operator="equal">
      <formula>0</formula>
    </cfRule>
    <cfRule type="cellIs" dxfId="384" priority="686" stopIfTrue="1" operator="greaterThan">
      <formula>0.0000001</formula>
    </cfRule>
  </conditionalFormatting>
  <conditionalFormatting sqref="E18:S18">
    <cfRule type="cellIs" dxfId="383" priority="683" stopIfTrue="1" operator="equal">
      <formula>0</formula>
    </cfRule>
    <cfRule type="cellIs" dxfId="382" priority="684" stopIfTrue="1" operator="greaterThan">
      <formula>0.0000001</formula>
    </cfRule>
  </conditionalFormatting>
  <conditionalFormatting sqref="E18:S18">
    <cfRule type="cellIs" dxfId="381" priority="681" stopIfTrue="1" operator="equal">
      <formula>0</formula>
    </cfRule>
    <cfRule type="cellIs" dxfId="380" priority="682" stopIfTrue="1" operator="greaterThan">
      <formula>0.0000001</formula>
    </cfRule>
  </conditionalFormatting>
  <conditionalFormatting sqref="E18:S18">
    <cfRule type="cellIs" dxfId="379" priority="679" stopIfTrue="1" operator="equal">
      <formula>0</formula>
    </cfRule>
    <cfRule type="cellIs" dxfId="378" priority="680" stopIfTrue="1" operator="greaterThan">
      <formula>0.0000001</formula>
    </cfRule>
  </conditionalFormatting>
  <conditionalFormatting sqref="E18:S18">
    <cfRule type="cellIs" dxfId="377" priority="677" stopIfTrue="1" operator="equal">
      <formula>0</formula>
    </cfRule>
    <cfRule type="cellIs" dxfId="376" priority="678" stopIfTrue="1" operator="greaterThan">
      <formula>0.0000001</formula>
    </cfRule>
  </conditionalFormatting>
  <conditionalFormatting sqref="E18:S18">
    <cfRule type="cellIs" dxfId="375" priority="675" stopIfTrue="1" operator="equal">
      <formula>0</formula>
    </cfRule>
    <cfRule type="cellIs" dxfId="374" priority="676" stopIfTrue="1" operator="greaterThan">
      <formula>0.0000001</formula>
    </cfRule>
  </conditionalFormatting>
  <conditionalFormatting sqref="E18:S18">
    <cfRule type="cellIs" dxfId="373" priority="673" stopIfTrue="1" operator="equal">
      <formula>0</formula>
    </cfRule>
    <cfRule type="cellIs" dxfId="372" priority="674" stopIfTrue="1" operator="greaterThan">
      <formula>0.0000001</formula>
    </cfRule>
  </conditionalFormatting>
  <conditionalFormatting sqref="E18:S18">
    <cfRule type="cellIs" dxfId="371" priority="671" stopIfTrue="1" operator="equal">
      <formula>0</formula>
    </cfRule>
    <cfRule type="cellIs" dxfId="370" priority="672" stopIfTrue="1" operator="greaterThan">
      <formula>0.0000001</formula>
    </cfRule>
  </conditionalFormatting>
  <conditionalFormatting sqref="E18:S18">
    <cfRule type="cellIs" dxfId="369" priority="669" stopIfTrue="1" operator="equal">
      <formula>0</formula>
    </cfRule>
    <cfRule type="cellIs" dxfId="368" priority="670" stopIfTrue="1" operator="greaterThan">
      <formula>0.0000001</formula>
    </cfRule>
  </conditionalFormatting>
  <conditionalFormatting sqref="E18:S18">
    <cfRule type="cellIs" dxfId="367" priority="667" stopIfTrue="1" operator="equal">
      <formula>0</formula>
    </cfRule>
    <cfRule type="cellIs" dxfId="366" priority="668" stopIfTrue="1" operator="greaterThan">
      <formula>0.0000001</formula>
    </cfRule>
  </conditionalFormatting>
  <conditionalFormatting sqref="E18:S18">
    <cfRule type="cellIs" dxfId="365" priority="665" stopIfTrue="1" operator="equal">
      <formula>0</formula>
    </cfRule>
    <cfRule type="cellIs" dxfId="364" priority="666" stopIfTrue="1" operator="greaterThan">
      <formula>0.0000001</formula>
    </cfRule>
  </conditionalFormatting>
  <conditionalFormatting sqref="E18:S18">
    <cfRule type="cellIs" dxfId="363" priority="663" stopIfTrue="1" operator="equal">
      <formula>0</formula>
    </cfRule>
    <cfRule type="cellIs" dxfId="362" priority="664" stopIfTrue="1" operator="greaterThan">
      <formula>0.0000001</formula>
    </cfRule>
  </conditionalFormatting>
  <conditionalFormatting sqref="E18:S18">
    <cfRule type="cellIs" dxfId="361" priority="661" stopIfTrue="1" operator="equal">
      <formula>0</formula>
    </cfRule>
    <cfRule type="cellIs" dxfId="360" priority="662" stopIfTrue="1" operator="greaterThan">
      <formula>0.0000001</formula>
    </cfRule>
  </conditionalFormatting>
  <conditionalFormatting sqref="E20:S20">
    <cfRule type="cellIs" dxfId="359" priority="659" stopIfTrue="1" operator="equal">
      <formula>0</formula>
    </cfRule>
    <cfRule type="cellIs" dxfId="358" priority="660" stopIfTrue="1" operator="greaterThan">
      <formula>0.0000001</formula>
    </cfRule>
  </conditionalFormatting>
  <conditionalFormatting sqref="E20:S20">
    <cfRule type="cellIs" dxfId="357" priority="657" stopIfTrue="1" operator="equal">
      <formula>0</formula>
    </cfRule>
    <cfRule type="cellIs" dxfId="356" priority="658" stopIfTrue="1" operator="greaterThan">
      <formula>0.0000001</formula>
    </cfRule>
  </conditionalFormatting>
  <conditionalFormatting sqref="E20:S20">
    <cfRule type="cellIs" dxfId="355" priority="655" stopIfTrue="1" operator="equal">
      <formula>0</formula>
    </cfRule>
    <cfRule type="cellIs" dxfId="354" priority="656" stopIfTrue="1" operator="greaterThan">
      <formula>0.0000001</formula>
    </cfRule>
  </conditionalFormatting>
  <conditionalFormatting sqref="E20:S20">
    <cfRule type="cellIs" dxfId="353" priority="653" stopIfTrue="1" operator="equal">
      <formula>0</formula>
    </cfRule>
    <cfRule type="cellIs" dxfId="352" priority="654" stopIfTrue="1" operator="greaterThan">
      <formula>0.0000001</formula>
    </cfRule>
  </conditionalFormatting>
  <conditionalFormatting sqref="E20:S20">
    <cfRule type="cellIs" dxfId="351" priority="651" stopIfTrue="1" operator="equal">
      <formula>0</formula>
    </cfRule>
    <cfRule type="cellIs" dxfId="350" priority="652" stopIfTrue="1" operator="greaterThan">
      <formula>0.0000001</formula>
    </cfRule>
  </conditionalFormatting>
  <conditionalFormatting sqref="E20:S20">
    <cfRule type="cellIs" dxfId="349" priority="649" stopIfTrue="1" operator="equal">
      <formula>0</formula>
    </cfRule>
    <cfRule type="cellIs" dxfId="348" priority="650" stopIfTrue="1" operator="greaterThan">
      <formula>0.0000001</formula>
    </cfRule>
  </conditionalFormatting>
  <conditionalFormatting sqref="E20:S20">
    <cfRule type="cellIs" dxfId="347" priority="647" stopIfTrue="1" operator="equal">
      <formula>0</formula>
    </cfRule>
    <cfRule type="cellIs" dxfId="346" priority="648" stopIfTrue="1" operator="greaterThan">
      <formula>0.0000001</formula>
    </cfRule>
  </conditionalFormatting>
  <conditionalFormatting sqref="E20:S20">
    <cfRule type="cellIs" dxfId="345" priority="645" stopIfTrue="1" operator="equal">
      <formula>0</formula>
    </cfRule>
    <cfRule type="cellIs" dxfId="344" priority="646" stopIfTrue="1" operator="greaterThan">
      <formula>0.0000001</formula>
    </cfRule>
  </conditionalFormatting>
  <conditionalFormatting sqref="E20:S20">
    <cfRule type="cellIs" dxfId="343" priority="643" stopIfTrue="1" operator="equal">
      <formula>0</formula>
    </cfRule>
    <cfRule type="cellIs" dxfId="342" priority="644" stopIfTrue="1" operator="greaterThan">
      <formula>0.0000001</formula>
    </cfRule>
  </conditionalFormatting>
  <conditionalFormatting sqref="E20:S20">
    <cfRule type="cellIs" dxfId="341" priority="641" stopIfTrue="1" operator="equal">
      <formula>0</formula>
    </cfRule>
    <cfRule type="cellIs" dxfId="340" priority="642" stopIfTrue="1" operator="greaterThan">
      <formula>0.0000001</formula>
    </cfRule>
  </conditionalFormatting>
  <conditionalFormatting sqref="E20:S20">
    <cfRule type="cellIs" dxfId="339" priority="639" stopIfTrue="1" operator="equal">
      <formula>0</formula>
    </cfRule>
    <cfRule type="cellIs" dxfId="338" priority="640" stopIfTrue="1" operator="greaterThan">
      <formula>0.0000001</formula>
    </cfRule>
  </conditionalFormatting>
  <conditionalFormatting sqref="E20:S20">
    <cfRule type="cellIs" dxfId="337" priority="637" stopIfTrue="1" operator="equal">
      <formula>0</formula>
    </cfRule>
    <cfRule type="cellIs" dxfId="336" priority="638" stopIfTrue="1" operator="greaterThan">
      <formula>0.0000001</formula>
    </cfRule>
  </conditionalFormatting>
  <conditionalFormatting sqref="E20:S20">
    <cfRule type="cellIs" dxfId="335" priority="635" stopIfTrue="1" operator="equal">
      <formula>0</formula>
    </cfRule>
    <cfRule type="cellIs" dxfId="334" priority="636" stopIfTrue="1" operator="greaterThan">
      <formula>0.0000001</formula>
    </cfRule>
  </conditionalFormatting>
  <conditionalFormatting sqref="E20:S20">
    <cfRule type="cellIs" dxfId="333" priority="633" stopIfTrue="1" operator="equal">
      <formula>0</formula>
    </cfRule>
    <cfRule type="cellIs" dxfId="332" priority="634" stopIfTrue="1" operator="greaterThan">
      <formula>0.0000001</formula>
    </cfRule>
  </conditionalFormatting>
  <conditionalFormatting sqref="E20:S20">
    <cfRule type="cellIs" dxfId="331" priority="631" stopIfTrue="1" operator="equal">
      <formula>0</formula>
    </cfRule>
    <cfRule type="cellIs" dxfId="330" priority="632" stopIfTrue="1" operator="greaterThan">
      <formula>0.0000001</formula>
    </cfRule>
  </conditionalFormatting>
  <conditionalFormatting sqref="E22:S22">
    <cfRule type="cellIs" dxfId="329" priority="629" stopIfTrue="1" operator="equal">
      <formula>0</formula>
    </cfRule>
    <cfRule type="cellIs" dxfId="328" priority="630" stopIfTrue="1" operator="greaterThan">
      <formula>0.0000001</formula>
    </cfRule>
  </conditionalFormatting>
  <conditionalFormatting sqref="E22:S22">
    <cfRule type="cellIs" dxfId="327" priority="627" stopIfTrue="1" operator="equal">
      <formula>0</formula>
    </cfRule>
    <cfRule type="cellIs" dxfId="326" priority="628" stopIfTrue="1" operator="greaterThan">
      <formula>0.0000001</formula>
    </cfRule>
  </conditionalFormatting>
  <conditionalFormatting sqref="E22:S22">
    <cfRule type="cellIs" dxfId="325" priority="625" stopIfTrue="1" operator="equal">
      <formula>0</formula>
    </cfRule>
    <cfRule type="cellIs" dxfId="324" priority="626" stopIfTrue="1" operator="greaterThan">
      <formula>0.0000001</formula>
    </cfRule>
  </conditionalFormatting>
  <conditionalFormatting sqref="E22:S22">
    <cfRule type="cellIs" dxfId="323" priority="623" stopIfTrue="1" operator="equal">
      <formula>0</formula>
    </cfRule>
    <cfRule type="cellIs" dxfId="322" priority="624" stopIfTrue="1" operator="greaterThan">
      <formula>0.0000001</formula>
    </cfRule>
  </conditionalFormatting>
  <conditionalFormatting sqref="E22:S22">
    <cfRule type="cellIs" dxfId="321" priority="621" stopIfTrue="1" operator="equal">
      <formula>0</formula>
    </cfRule>
    <cfRule type="cellIs" dxfId="320" priority="622" stopIfTrue="1" operator="greaterThan">
      <formula>0.0000001</formula>
    </cfRule>
  </conditionalFormatting>
  <conditionalFormatting sqref="E22:S22">
    <cfRule type="cellIs" dxfId="319" priority="619" stopIfTrue="1" operator="equal">
      <formula>0</formula>
    </cfRule>
    <cfRule type="cellIs" dxfId="318" priority="620" stopIfTrue="1" operator="greaterThan">
      <formula>0.0000001</formula>
    </cfRule>
  </conditionalFormatting>
  <conditionalFormatting sqref="E22:S22">
    <cfRule type="cellIs" dxfId="317" priority="617" stopIfTrue="1" operator="equal">
      <formula>0</formula>
    </cfRule>
    <cfRule type="cellIs" dxfId="316" priority="618" stopIfTrue="1" operator="greaterThan">
      <formula>0.0000001</formula>
    </cfRule>
  </conditionalFormatting>
  <conditionalFormatting sqref="E22:S22">
    <cfRule type="cellIs" dxfId="315" priority="615" stopIfTrue="1" operator="equal">
      <formula>0</formula>
    </cfRule>
    <cfRule type="cellIs" dxfId="314" priority="616" stopIfTrue="1" operator="greaterThan">
      <formula>0.0000001</formula>
    </cfRule>
  </conditionalFormatting>
  <conditionalFormatting sqref="E22:S22">
    <cfRule type="cellIs" dxfId="313" priority="613" stopIfTrue="1" operator="equal">
      <formula>0</formula>
    </cfRule>
    <cfRule type="cellIs" dxfId="312" priority="614" stopIfTrue="1" operator="greaterThan">
      <formula>0.0000001</formula>
    </cfRule>
  </conditionalFormatting>
  <conditionalFormatting sqref="E22:S22">
    <cfRule type="cellIs" dxfId="311" priority="611" stopIfTrue="1" operator="equal">
      <formula>0</formula>
    </cfRule>
    <cfRule type="cellIs" dxfId="310" priority="612" stopIfTrue="1" operator="greaterThan">
      <formula>0.0000001</formula>
    </cfRule>
  </conditionalFormatting>
  <conditionalFormatting sqref="E22:S22">
    <cfRule type="cellIs" dxfId="309" priority="609" stopIfTrue="1" operator="equal">
      <formula>0</formula>
    </cfRule>
    <cfRule type="cellIs" dxfId="308" priority="610" stopIfTrue="1" operator="greaterThan">
      <formula>0.0000001</formula>
    </cfRule>
  </conditionalFormatting>
  <conditionalFormatting sqref="E22:S22">
    <cfRule type="cellIs" dxfId="307" priority="607" stopIfTrue="1" operator="equal">
      <formula>0</formula>
    </cfRule>
    <cfRule type="cellIs" dxfId="306" priority="608" stopIfTrue="1" operator="greaterThan">
      <formula>0.0000001</formula>
    </cfRule>
  </conditionalFormatting>
  <conditionalFormatting sqref="E22:S22">
    <cfRule type="cellIs" dxfId="305" priority="605" stopIfTrue="1" operator="equal">
      <formula>0</formula>
    </cfRule>
    <cfRule type="cellIs" dxfId="304" priority="606" stopIfTrue="1" operator="greaterThan">
      <formula>0.0000001</formula>
    </cfRule>
  </conditionalFormatting>
  <conditionalFormatting sqref="E22:S22">
    <cfRule type="cellIs" dxfId="303" priority="603" stopIfTrue="1" operator="equal">
      <formula>0</formula>
    </cfRule>
    <cfRule type="cellIs" dxfId="302" priority="604" stopIfTrue="1" operator="greaterThan">
      <formula>0.0000001</formula>
    </cfRule>
  </conditionalFormatting>
  <conditionalFormatting sqref="E22:S22">
    <cfRule type="cellIs" dxfId="301" priority="601" stopIfTrue="1" operator="equal">
      <formula>0</formula>
    </cfRule>
    <cfRule type="cellIs" dxfId="300" priority="602" stopIfTrue="1" operator="greaterThan">
      <formula>0.0000001</formula>
    </cfRule>
  </conditionalFormatting>
  <conditionalFormatting sqref="E26:S26">
    <cfRule type="cellIs" dxfId="299" priority="569" stopIfTrue="1" operator="equal">
      <formula>0</formula>
    </cfRule>
    <cfRule type="cellIs" dxfId="298" priority="570" stopIfTrue="1" operator="greaterThan">
      <formula>0.0000001</formula>
    </cfRule>
  </conditionalFormatting>
  <conditionalFormatting sqref="E26:S26">
    <cfRule type="cellIs" dxfId="297" priority="567" stopIfTrue="1" operator="equal">
      <formula>0</formula>
    </cfRule>
    <cfRule type="cellIs" dxfId="296" priority="568" stopIfTrue="1" operator="greaterThan">
      <formula>0.0000001</formula>
    </cfRule>
  </conditionalFormatting>
  <conditionalFormatting sqref="E26:S26">
    <cfRule type="cellIs" dxfId="295" priority="565" stopIfTrue="1" operator="equal">
      <formula>0</formula>
    </cfRule>
    <cfRule type="cellIs" dxfId="294" priority="566" stopIfTrue="1" operator="greaterThan">
      <formula>0.0000001</formula>
    </cfRule>
  </conditionalFormatting>
  <conditionalFormatting sqref="E26:S26">
    <cfRule type="cellIs" dxfId="293" priority="563" stopIfTrue="1" operator="equal">
      <formula>0</formula>
    </cfRule>
    <cfRule type="cellIs" dxfId="292" priority="564" stopIfTrue="1" operator="greaterThan">
      <formula>0.0000001</formula>
    </cfRule>
  </conditionalFormatting>
  <conditionalFormatting sqref="E26:S26">
    <cfRule type="cellIs" dxfId="291" priority="561" stopIfTrue="1" operator="equal">
      <formula>0</formula>
    </cfRule>
    <cfRule type="cellIs" dxfId="290" priority="562" stopIfTrue="1" operator="greaterThan">
      <formula>0.0000001</formula>
    </cfRule>
  </conditionalFormatting>
  <conditionalFormatting sqref="E26:S26">
    <cfRule type="cellIs" dxfId="289" priority="559" stopIfTrue="1" operator="equal">
      <formula>0</formula>
    </cfRule>
    <cfRule type="cellIs" dxfId="288" priority="560" stopIfTrue="1" operator="greaterThan">
      <formula>0.0000001</formula>
    </cfRule>
  </conditionalFormatting>
  <conditionalFormatting sqref="E26:S26">
    <cfRule type="cellIs" dxfId="287" priority="557" stopIfTrue="1" operator="equal">
      <formula>0</formula>
    </cfRule>
    <cfRule type="cellIs" dxfId="286" priority="558" stopIfTrue="1" operator="greaterThan">
      <formula>0.0000001</formula>
    </cfRule>
  </conditionalFormatting>
  <conditionalFormatting sqref="E26:S26">
    <cfRule type="cellIs" dxfId="285" priority="555" stopIfTrue="1" operator="equal">
      <formula>0</formula>
    </cfRule>
    <cfRule type="cellIs" dxfId="284" priority="556" stopIfTrue="1" operator="greaterThan">
      <formula>0.0000001</formula>
    </cfRule>
  </conditionalFormatting>
  <conditionalFormatting sqref="E26:S26">
    <cfRule type="cellIs" dxfId="283" priority="553" stopIfTrue="1" operator="equal">
      <formula>0</formula>
    </cfRule>
    <cfRule type="cellIs" dxfId="282" priority="554" stopIfTrue="1" operator="greaterThan">
      <formula>0.0000001</formula>
    </cfRule>
  </conditionalFormatting>
  <conditionalFormatting sqref="E26:S26">
    <cfRule type="cellIs" dxfId="281" priority="551" stopIfTrue="1" operator="equal">
      <formula>0</formula>
    </cfRule>
    <cfRule type="cellIs" dxfId="280" priority="552" stopIfTrue="1" operator="greaterThan">
      <formula>0.0000001</formula>
    </cfRule>
  </conditionalFormatting>
  <conditionalFormatting sqref="E26:S26">
    <cfRule type="cellIs" dxfId="279" priority="549" stopIfTrue="1" operator="equal">
      <formula>0</formula>
    </cfRule>
    <cfRule type="cellIs" dxfId="278" priority="550" stopIfTrue="1" operator="greaterThan">
      <formula>0.0000001</formula>
    </cfRule>
  </conditionalFormatting>
  <conditionalFormatting sqref="E26:S26">
    <cfRule type="cellIs" dxfId="277" priority="547" stopIfTrue="1" operator="equal">
      <formula>0</formula>
    </cfRule>
    <cfRule type="cellIs" dxfId="276" priority="548" stopIfTrue="1" operator="greaterThan">
      <formula>0.0000001</formula>
    </cfRule>
  </conditionalFormatting>
  <conditionalFormatting sqref="E26:S26">
    <cfRule type="cellIs" dxfId="275" priority="545" stopIfTrue="1" operator="equal">
      <formula>0</formula>
    </cfRule>
    <cfRule type="cellIs" dxfId="274" priority="546" stopIfTrue="1" operator="greaterThan">
      <formula>0.0000001</formula>
    </cfRule>
  </conditionalFormatting>
  <conditionalFormatting sqref="E26:S26">
    <cfRule type="cellIs" dxfId="273" priority="543" stopIfTrue="1" operator="equal">
      <formula>0</formula>
    </cfRule>
    <cfRule type="cellIs" dxfId="272" priority="544" stopIfTrue="1" operator="greaterThan">
      <formula>0.0000001</formula>
    </cfRule>
  </conditionalFormatting>
  <conditionalFormatting sqref="E26:S26">
    <cfRule type="cellIs" dxfId="271" priority="541" stopIfTrue="1" operator="equal">
      <formula>0</formula>
    </cfRule>
    <cfRule type="cellIs" dxfId="270" priority="542" stopIfTrue="1" operator="greaterThan">
      <formula>0.0000001</formula>
    </cfRule>
  </conditionalFormatting>
  <conditionalFormatting sqref="E28:S28">
    <cfRule type="cellIs" dxfId="269" priority="539" stopIfTrue="1" operator="equal">
      <formula>0</formula>
    </cfRule>
    <cfRule type="cellIs" dxfId="268" priority="540" stopIfTrue="1" operator="greaterThan">
      <formula>0.0000001</formula>
    </cfRule>
  </conditionalFormatting>
  <conditionalFormatting sqref="E28:S28">
    <cfRule type="cellIs" dxfId="267" priority="537" stopIfTrue="1" operator="equal">
      <formula>0</formula>
    </cfRule>
    <cfRule type="cellIs" dxfId="266" priority="538" stopIfTrue="1" operator="greaterThan">
      <formula>0.0000001</formula>
    </cfRule>
  </conditionalFormatting>
  <conditionalFormatting sqref="E28:S28">
    <cfRule type="cellIs" dxfId="265" priority="535" stopIfTrue="1" operator="equal">
      <formula>0</formula>
    </cfRule>
    <cfRule type="cellIs" dxfId="264" priority="536" stopIfTrue="1" operator="greaterThan">
      <formula>0.0000001</formula>
    </cfRule>
  </conditionalFormatting>
  <conditionalFormatting sqref="E28:S28">
    <cfRule type="cellIs" dxfId="263" priority="533" stopIfTrue="1" operator="equal">
      <formula>0</formula>
    </cfRule>
    <cfRule type="cellIs" dxfId="262" priority="534" stopIfTrue="1" operator="greaterThan">
      <formula>0.0000001</formula>
    </cfRule>
  </conditionalFormatting>
  <conditionalFormatting sqref="E28:S28">
    <cfRule type="cellIs" dxfId="261" priority="531" stopIfTrue="1" operator="equal">
      <formula>0</formula>
    </cfRule>
    <cfRule type="cellIs" dxfId="260" priority="532" stopIfTrue="1" operator="greaterThan">
      <formula>0.0000001</formula>
    </cfRule>
  </conditionalFormatting>
  <conditionalFormatting sqref="E28:S28">
    <cfRule type="cellIs" dxfId="259" priority="529" stopIfTrue="1" operator="equal">
      <formula>0</formula>
    </cfRule>
    <cfRule type="cellIs" dxfId="258" priority="530" stopIfTrue="1" operator="greaterThan">
      <formula>0.0000001</formula>
    </cfRule>
  </conditionalFormatting>
  <conditionalFormatting sqref="E28:S28">
    <cfRule type="cellIs" dxfId="257" priority="527" stopIfTrue="1" operator="equal">
      <formula>0</formula>
    </cfRule>
    <cfRule type="cellIs" dxfId="256" priority="528" stopIfTrue="1" operator="greaterThan">
      <formula>0.0000001</formula>
    </cfRule>
  </conditionalFormatting>
  <conditionalFormatting sqref="E28:S28">
    <cfRule type="cellIs" dxfId="255" priority="525" stopIfTrue="1" operator="equal">
      <formula>0</formula>
    </cfRule>
    <cfRule type="cellIs" dxfId="254" priority="526" stopIfTrue="1" operator="greaterThan">
      <formula>0.0000001</formula>
    </cfRule>
  </conditionalFormatting>
  <conditionalFormatting sqref="E28:S28">
    <cfRule type="cellIs" dxfId="253" priority="523" stopIfTrue="1" operator="equal">
      <formula>0</formula>
    </cfRule>
    <cfRule type="cellIs" dxfId="252" priority="524" stopIfTrue="1" operator="greaterThan">
      <formula>0.0000001</formula>
    </cfRule>
  </conditionalFormatting>
  <conditionalFormatting sqref="E28:S28">
    <cfRule type="cellIs" dxfId="251" priority="521" stopIfTrue="1" operator="equal">
      <formula>0</formula>
    </cfRule>
    <cfRule type="cellIs" dxfId="250" priority="522" stopIfTrue="1" operator="greaterThan">
      <formula>0.0000001</formula>
    </cfRule>
  </conditionalFormatting>
  <conditionalFormatting sqref="E28:S28">
    <cfRule type="cellIs" dxfId="249" priority="519" stopIfTrue="1" operator="equal">
      <formula>0</formula>
    </cfRule>
    <cfRule type="cellIs" dxfId="248" priority="520" stopIfTrue="1" operator="greaterThan">
      <formula>0.0000001</formula>
    </cfRule>
  </conditionalFormatting>
  <conditionalFormatting sqref="E28:S28">
    <cfRule type="cellIs" dxfId="247" priority="517" stopIfTrue="1" operator="equal">
      <formula>0</formula>
    </cfRule>
    <cfRule type="cellIs" dxfId="246" priority="518" stopIfTrue="1" operator="greaterThan">
      <formula>0.0000001</formula>
    </cfRule>
  </conditionalFormatting>
  <conditionalFormatting sqref="E28:S28">
    <cfRule type="cellIs" dxfId="245" priority="515" stopIfTrue="1" operator="equal">
      <formula>0</formula>
    </cfRule>
    <cfRule type="cellIs" dxfId="244" priority="516" stopIfTrue="1" operator="greaterThan">
      <formula>0.0000001</formula>
    </cfRule>
  </conditionalFormatting>
  <conditionalFormatting sqref="E28:S28">
    <cfRule type="cellIs" dxfId="243" priority="513" stopIfTrue="1" operator="equal">
      <formula>0</formula>
    </cfRule>
    <cfRule type="cellIs" dxfId="242" priority="514" stopIfTrue="1" operator="greaterThan">
      <formula>0.0000001</formula>
    </cfRule>
  </conditionalFormatting>
  <conditionalFormatting sqref="E28:S28">
    <cfRule type="cellIs" dxfId="241" priority="511" stopIfTrue="1" operator="equal">
      <formula>0</formula>
    </cfRule>
    <cfRule type="cellIs" dxfId="240" priority="512" stopIfTrue="1" operator="greaterThan">
      <formula>0.0000001</formula>
    </cfRule>
  </conditionalFormatting>
  <conditionalFormatting sqref="E30:S30">
    <cfRule type="cellIs" dxfId="239" priority="509" stopIfTrue="1" operator="equal">
      <formula>0</formula>
    </cfRule>
    <cfRule type="cellIs" dxfId="238" priority="510" stopIfTrue="1" operator="greaterThan">
      <formula>0.0000001</formula>
    </cfRule>
  </conditionalFormatting>
  <conditionalFormatting sqref="E30:S30">
    <cfRule type="cellIs" dxfId="237" priority="507" stopIfTrue="1" operator="equal">
      <formula>0</formula>
    </cfRule>
    <cfRule type="cellIs" dxfId="236" priority="508" stopIfTrue="1" operator="greaterThan">
      <formula>0.0000001</formula>
    </cfRule>
  </conditionalFormatting>
  <conditionalFormatting sqref="E30:S30">
    <cfRule type="cellIs" dxfId="235" priority="505" stopIfTrue="1" operator="equal">
      <formula>0</formula>
    </cfRule>
    <cfRule type="cellIs" dxfId="234" priority="506" stopIfTrue="1" operator="greaterThan">
      <formula>0.0000001</formula>
    </cfRule>
  </conditionalFormatting>
  <conditionalFormatting sqref="E30:S30">
    <cfRule type="cellIs" dxfId="233" priority="503" stopIfTrue="1" operator="equal">
      <formula>0</formula>
    </cfRule>
    <cfRule type="cellIs" dxfId="232" priority="504" stopIfTrue="1" operator="greaterThan">
      <formula>0.0000001</formula>
    </cfRule>
  </conditionalFormatting>
  <conditionalFormatting sqref="E30:S30">
    <cfRule type="cellIs" dxfId="231" priority="501" stopIfTrue="1" operator="equal">
      <formula>0</formula>
    </cfRule>
    <cfRule type="cellIs" dxfId="230" priority="502" stopIfTrue="1" operator="greaterThan">
      <formula>0.0000001</formula>
    </cfRule>
  </conditionalFormatting>
  <conditionalFormatting sqref="E30:S30">
    <cfRule type="cellIs" dxfId="229" priority="499" stopIfTrue="1" operator="equal">
      <formula>0</formula>
    </cfRule>
    <cfRule type="cellIs" dxfId="228" priority="500" stopIfTrue="1" operator="greaterThan">
      <formula>0.0000001</formula>
    </cfRule>
  </conditionalFormatting>
  <conditionalFormatting sqref="E30:S30">
    <cfRule type="cellIs" dxfId="227" priority="497" stopIfTrue="1" operator="equal">
      <formula>0</formula>
    </cfRule>
    <cfRule type="cellIs" dxfId="226" priority="498" stopIfTrue="1" operator="greaterThan">
      <formula>0.0000001</formula>
    </cfRule>
  </conditionalFormatting>
  <conditionalFormatting sqref="E30:S30">
    <cfRule type="cellIs" dxfId="225" priority="495" stopIfTrue="1" operator="equal">
      <formula>0</formula>
    </cfRule>
    <cfRule type="cellIs" dxfId="224" priority="496" stopIfTrue="1" operator="greaterThan">
      <formula>0.0000001</formula>
    </cfRule>
  </conditionalFormatting>
  <conditionalFormatting sqref="E30:S30">
    <cfRule type="cellIs" dxfId="223" priority="493" stopIfTrue="1" operator="equal">
      <formula>0</formula>
    </cfRule>
    <cfRule type="cellIs" dxfId="222" priority="494" stopIfTrue="1" operator="greaterThan">
      <formula>0.0000001</formula>
    </cfRule>
  </conditionalFormatting>
  <conditionalFormatting sqref="E30:S30">
    <cfRule type="cellIs" dxfId="221" priority="491" stopIfTrue="1" operator="equal">
      <formula>0</formula>
    </cfRule>
    <cfRule type="cellIs" dxfId="220" priority="492" stopIfTrue="1" operator="greaterThan">
      <formula>0.0000001</formula>
    </cfRule>
  </conditionalFormatting>
  <conditionalFormatting sqref="E30:S30">
    <cfRule type="cellIs" dxfId="219" priority="489" stopIfTrue="1" operator="equal">
      <formula>0</formula>
    </cfRule>
    <cfRule type="cellIs" dxfId="218" priority="490" stopIfTrue="1" operator="greaterThan">
      <formula>0.0000001</formula>
    </cfRule>
  </conditionalFormatting>
  <conditionalFormatting sqref="E30:S30">
    <cfRule type="cellIs" dxfId="217" priority="487" stopIfTrue="1" operator="equal">
      <formula>0</formula>
    </cfRule>
    <cfRule type="cellIs" dxfId="216" priority="488" stopIfTrue="1" operator="greaterThan">
      <formula>0.0000001</formula>
    </cfRule>
  </conditionalFormatting>
  <conditionalFormatting sqref="E30:S30">
    <cfRule type="cellIs" dxfId="215" priority="485" stopIfTrue="1" operator="equal">
      <formula>0</formula>
    </cfRule>
    <cfRule type="cellIs" dxfId="214" priority="486" stopIfTrue="1" operator="greaterThan">
      <formula>0.0000001</formula>
    </cfRule>
  </conditionalFormatting>
  <conditionalFormatting sqref="E30:S30">
    <cfRule type="cellIs" dxfId="213" priority="483" stopIfTrue="1" operator="equal">
      <formula>0</formula>
    </cfRule>
    <cfRule type="cellIs" dxfId="212" priority="484" stopIfTrue="1" operator="greaterThan">
      <formula>0.0000001</formula>
    </cfRule>
  </conditionalFormatting>
  <conditionalFormatting sqref="E30:S30">
    <cfRule type="cellIs" dxfId="211" priority="481" stopIfTrue="1" operator="equal">
      <formula>0</formula>
    </cfRule>
    <cfRule type="cellIs" dxfId="210" priority="482" stopIfTrue="1" operator="greaterThan">
      <formula>0.0000001</formula>
    </cfRule>
  </conditionalFormatting>
  <conditionalFormatting sqref="E32:S32">
    <cfRule type="cellIs" dxfId="209" priority="479" stopIfTrue="1" operator="equal">
      <formula>0</formula>
    </cfRule>
    <cfRule type="cellIs" dxfId="208" priority="480" stopIfTrue="1" operator="greaterThan">
      <formula>0.0000001</formula>
    </cfRule>
  </conditionalFormatting>
  <conditionalFormatting sqref="E32:S32">
    <cfRule type="cellIs" dxfId="207" priority="477" stopIfTrue="1" operator="equal">
      <formula>0</formula>
    </cfRule>
    <cfRule type="cellIs" dxfId="206" priority="478" stopIfTrue="1" operator="greaterThan">
      <formula>0.0000001</formula>
    </cfRule>
  </conditionalFormatting>
  <conditionalFormatting sqref="E32:S32">
    <cfRule type="cellIs" dxfId="205" priority="475" stopIfTrue="1" operator="equal">
      <formula>0</formula>
    </cfRule>
    <cfRule type="cellIs" dxfId="204" priority="476" stopIfTrue="1" operator="greaterThan">
      <formula>0.0000001</formula>
    </cfRule>
  </conditionalFormatting>
  <conditionalFormatting sqref="E32:S32">
    <cfRule type="cellIs" dxfId="203" priority="473" stopIfTrue="1" operator="equal">
      <formula>0</formula>
    </cfRule>
    <cfRule type="cellIs" dxfId="202" priority="474" stopIfTrue="1" operator="greaterThan">
      <formula>0.0000001</formula>
    </cfRule>
  </conditionalFormatting>
  <conditionalFormatting sqref="E32:S32">
    <cfRule type="cellIs" dxfId="201" priority="471" stopIfTrue="1" operator="equal">
      <formula>0</formula>
    </cfRule>
    <cfRule type="cellIs" dxfId="200" priority="472" stopIfTrue="1" operator="greaterThan">
      <formula>0.0000001</formula>
    </cfRule>
  </conditionalFormatting>
  <conditionalFormatting sqref="E32:S32">
    <cfRule type="cellIs" dxfId="199" priority="469" stopIfTrue="1" operator="equal">
      <formula>0</formula>
    </cfRule>
    <cfRule type="cellIs" dxfId="198" priority="470" stopIfTrue="1" operator="greaterThan">
      <formula>0.0000001</formula>
    </cfRule>
  </conditionalFormatting>
  <conditionalFormatting sqref="E32:S32">
    <cfRule type="cellIs" dxfId="197" priority="467" stopIfTrue="1" operator="equal">
      <formula>0</formula>
    </cfRule>
    <cfRule type="cellIs" dxfId="196" priority="468" stopIfTrue="1" operator="greaterThan">
      <formula>0.0000001</formula>
    </cfRule>
  </conditionalFormatting>
  <conditionalFormatting sqref="E32:S32">
    <cfRule type="cellIs" dxfId="195" priority="465" stopIfTrue="1" operator="equal">
      <formula>0</formula>
    </cfRule>
    <cfRule type="cellIs" dxfId="194" priority="466" stopIfTrue="1" operator="greaterThan">
      <formula>0.0000001</formula>
    </cfRule>
  </conditionalFormatting>
  <conditionalFormatting sqref="E32:S32">
    <cfRule type="cellIs" dxfId="193" priority="463" stopIfTrue="1" operator="equal">
      <formula>0</formula>
    </cfRule>
    <cfRule type="cellIs" dxfId="192" priority="464" stopIfTrue="1" operator="greaterThan">
      <formula>0.0000001</formula>
    </cfRule>
  </conditionalFormatting>
  <conditionalFormatting sqref="E32:S32">
    <cfRule type="cellIs" dxfId="191" priority="461" stopIfTrue="1" operator="equal">
      <formula>0</formula>
    </cfRule>
    <cfRule type="cellIs" dxfId="190" priority="462" stopIfTrue="1" operator="greaterThan">
      <formula>0.0000001</formula>
    </cfRule>
  </conditionalFormatting>
  <conditionalFormatting sqref="E32:S32">
    <cfRule type="cellIs" dxfId="189" priority="459" stopIfTrue="1" operator="equal">
      <formula>0</formula>
    </cfRule>
    <cfRule type="cellIs" dxfId="188" priority="460" stopIfTrue="1" operator="greaterThan">
      <formula>0.0000001</formula>
    </cfRule>
  </conditionalFormatting>
  <conditionalFormatting sqref="E32:S32">
    <cfRule type="cellIs" dxfId="187" priority="457" stopIfTrue="1" operator="equal">
      <formula>0</formula>
    </cfRule>
    <cfRule type="cellIs" dxfId="186" priority="458" stopIfTrue="1" operator="greaterThan">
      <formula>0.0000001</formula>
    </cfRule>
  </conditionalFormatting>
  <conditionalFormatting sqref="E32:S32">
    <cfRule type="cellIs" dxfId="185" priority="455" stopIfTrue="1" operator="equal">
      <formula>0</formula>
    </cfRule>
    <cfRule type="cellIs" dxfId="184" priority="456" stopIfTrue="1" operator="greaterThan">
      <formula>0.0000001</formula>
    </cfRule>
  </conditionalFormatting>
  <conditionalFormatting sqref="E32:S32">
    <cfRule type="cellIs" dxfId="183" priority="453" stopIfTrue="1" operator="equal">
      <formula>0</formula>
    </cfRule>
    <cfRule type="cellIs" dxfId="182" priority="454" stopIfTrue="1" operator="greaterThan">
      <formula>0.0000001</formula>
    </cfRule>
  </conditionalFormatting>
  <conditionalFormatting sqref="E32:S32">
    <cfRule type="cellIs" dxfId="181" priority="451" stopIfTrue="1" operator="equal">
      <formula>0</formula>
    </cfRule>
    <cfRule type="cellIs" dxfId="180" priority="452" stopIfTrue="1" operator="greaterThan">
      <formula>0.0000001</formula>
    </cfRule>
  </conditionalFormatting>
  <conditionalFormatting sqref="E34:S34">
    <cfRule type="cellIs" dxfId="179" priority="449" stopIfTrue="1" operator="equal">
      <formula>0</formula>
    </cfRule>
    <cfRule type="cellIs" dxfId="178" priority="450" stopIfTrue="1" operator="greaterThan">
      <formula>0.0000001</formula>
    </cfRule>
  </conditionalFormatting>
  <conditionalFormatting sqref="E34:S34">
    <cfRule type="cellIs" dxfId="177" priority="447" stopIfTrue="1" operator="equal">
      <formula>0</formula>
    </cfRule>
    <cfRule type="cellIs" dxfId="176" priority="448" stopIfTrue="1" operator="greaterThan">
      <formula>0.0000001</formula>
    </cfRule>
  </conditionalFormatting>
  <conditionalFormatting sqref="E34:S34">
    <cfRule type="cellIs" dxfId="175" priority="445" stopIfTrue="1" operator="equal">
      <formula>0</formula>
    </cfRule>
    <cfRule type="cellIs" dxfId="174" priority="446" stopIfTrue="1" operator="greaterThan">
      <formula>0.0000001</formula>
    </cfRule>
  </conditionalFormatting>
  <conditionalFormatting sqref="E34:S34">
    <cfRule type="cellIs" dxfId="173" priority="443" stopIfTrue="1" operator="equal">
      <formula>0</formula>
    </cfRule>
    <cfRule type="cellIs" dxfId="172" priority="444" stopIfTrue="1" operator="greaterThan">
      <formula>0.0000001</formula>
    </cfRule>
  </conditionalFormatting>
  <conditionalFormatting sqref="E34:S34">
    <cfRule type="cellIs" dxfId="171" priority="441" stopIfTrue="1" operator="equal">
      <formula>0</formula>
    </cfRule>
    <cfRule type="cellIs" dxfId="170" priority="442" stopIfTrue="1" operator="greaterThan">
      <formula>0.0000001</formula>
    </cfRule>
  </conditionalFormatting>
  <conditionalFormatting sqref="E34:S34">
    <cfRule type="cellIs" dxfId="169" priority="439" stopIfTrue="1" operator="equal">
      <formula>0</formula>
    </cfRule>
    <cfRule type="cellIs" dxfId="168" priority="440" stopIfTrue="1" operator="greaterThan">
      <formula>0.0000001</formula>
    </cfRule>
  </conditionalFormatting>
  <conditionalFormatting sqref="E34:S34">
    <cfRule type="cellIs" dxfId="167" priority="437" stopIfTrue="1" operator="equal">
      <formula>0</formula>
    </cfRule>
    <cfRule type="cellIs" dxfId="166" priority="438" stopIfTrue="1" operator="greaterThan">
      <formula>0.0000001</formula>
    </cfRule>
  </conditionalFormatting>
  <conditionalFormatting sqref="E34:S34">
    <cfRule type="cellIs" dxfId="165" priority="435" stopIfTrue="1" operator="equal">
      <formula>0</formula>
    </cfRule>
    <cfRule type="cellIs" dxfId="164" priority="436" stopIfTrue="1" operator="greaterThan">
      <formula>0.0000001</formula>
    </cfRule>
  </conditionalFormatting>
  <conditionalFormatting sqref="E34:S34">
    <cfRule type="cellIs" dxfId="163" priority="433" stopIfTrue="1" operator="equal">
      <formula>0</formula>
    </cfRule>
    <cfRule type="cellIs" dxfId="162" priority="434" stopIfTrue="1" operator="greaterThan">
      <formula>0.0000001</formula>
    </cfRule>
  </conditionalFormatting>
  <conditionalFormatting sqref="E34:S34">
    <cfRule type="cellIs" dxfId="161" priority="431" stopIfTrue="1" operator="equal">
      <formula>0</formula>
    </cfRule>
    <cfRule type="cellIs" dxfId="160" priority="432" stopIfTrue="1" operator="greaterThan">
      <formula>0.0000001</formula>
    </cfRule>
  </conditionalFormatting>
  <conditionalFormatting sqref="E34:S34">
    <cfRule type="cellIs" dxfId="159" priority="429" stopIfTrue="1" operator="equal">
      <formula>0</formula>
    </cfRule>
    <cfRule type="cellIs" dxfId="158" priority="430" stopIfTrue="1" operator="greaterThan">
      <formula>0.0000001</formula>
    </cfRule>
  </conditionalFormatting>
  <conditionalFormatting sqref="E34:S34">
    <cfRule type="cellIs" dxfId="157" priority="427" stopIfTrue="1" operator="equal">
      <formula>0</formula>
    </cfRule>
    <cfRule type="cellIs" dxfId="156" priority="428" stopIfTrue="1" operator="greaterThan">
      <formula>0.0000001</formula>
    </cfRule>
  </conditionalFormatting>
  <conditionalFormatting sqref="E34:S34">
    <cfRule type="cellIs" dxfId="155" priority="425" stopIfTrue="1" operator="equal">
      <formula>0</formula>
    </cfRule>
    <cfRule type="cellIs" dxfId="154" priority="426" stopIfTrue="1" operator="greaterThan">
      <formula>0.0000001</formula>
    </cfRule>
  </conditionalFormatting>
  <conditionalFormatting sqref="E34:S34">
    <cfRule type="cellIs" dxfId="153" priority="423" stopIfTrue="1" operator="equal">
      <formula>0</formula>
    </cfRule>
    <cfRule type="cellIs" dxfId="152" priority="424" stopIfTrue="1" operator="greaterThan">
      <formula>0.0000001</formula>
    </cfRule>
  </conditionalFormatting>
  <conditionalFormatting sqref="E34:S34">
    <cfRule type="cellIs" dxfId="151" priority="421" stopIfTrue="1" operator="equal">
      <formula>0</formula>
    </cfRule>
    <cfRule type="cellIs" dxfId="150" priority="422" stopIfTrue="1" operator="greaterThan">
      <formula>0.0000001</formula>
    </cfRule>
  </conditionalFormatting>
  <conditionalFormatting sqref="E36:S36">
    <cfRule type="cellIs" dxfId="149" priority="419" stopIfTrue="1" operator="equal">
      <formula>0</formula>
    </cfRule>
    <cfRule type="cellIs" dxfId="148" priority="420" stopIfTrue="1" operator="greaterThan">
      <formula>0.0000001</formula>
    </cfRule>
  </conditionalFormatting>
  <conditionalFormatting sqref="E36:S36">
    <cfRule type="cellIs" dxfId="147" priority="417" stopIfTrue="1" operator="equal">
      <formula>0</formula>
    </cfRule>
    <cfRule type="cellIs" dxfId="146" priority="418" stopIfTrue="1" operator="greaterThan">
      <formula>0.0000001</formula>
    </cfRule>
  </conditionalFormatting>
  <conditionalFormatting sqref="E36:S36">
    <cfRule type="cellIs" dxfId="145" priority="415" stopIfTrue="1" operator="equal">
      <formula>0</formula>
    </cfRule>
    <cfRule type="cellIs" dxfId="144" priority="416" stopIfTrue="1" operator="greaterThan">
      <formula>0.0000001</formula>
    </cfRule>
  </conditionalFormatting>
  <conditionalFormatting sqref="E36:S36">
    <cfRule type="cellIs" dxfId="143" priority="413" stopIfTrue="1" operator="equal">
      <formula>0</formula>
    </cfRule>
    <cfRule type="cellIs" dxfId="142" priority="414" stopIfTrue="1" operator="greaterThan">
      <formula>0.0000001</formula>
    </cfRule>
  </conditionalFormatting>
  <conditionalFormatting sqref="E36:S36">
    <cfRule type="cellIs" dxfId="141" priority="411" stopIfTrue="1" operator="equal">
      <formula>0</formula>
    </cfRule>
    <cfRule type="cellIs" dxfId="140" priority="412" stopIfTrue="1" operator="greaterThan">
      <formula>0.0000001</formula>
    </cfRule>
  </conditionalFormatting>
  <conditionalFormatting sqref="E36:S36">
    <cfRule type="cellIs" dxfId="139" priority="409" stopIfTrue="1" operator="equal">
      <formula>0</formula>
    </cfRule>
    <cfRule type="cellIs" dxfId="138" priority="410" stopIfTrue="1" operator="greaterThan">
      <formula>0.0000001</formula>
    </cfRule>
  </conditionalFormatting>
  <conditionalFormatting sqref="E36:S36">
    <cfRule type="cellIs" dxfId="137" priority="407" stopIfTrue="1" operator="equal">
      <formula>0</formula>
    </cfRule>
    <cfRule type="cellIs" dxfId="136" priority="408" stopIfTrue="1" operator="greaterThan">
      <formula>0.0000001</formula>
    </cfRule>
  </conditionalFormatting>
  <conditionalFormatting sqref="E36:S36">
    <cfRule type="cellIs" dxfId="135" priority="405" stopIfTrue="1" operator="equal">
      <formula>0</formula>
    </cfRule>
    <cfRule type="cellIs" dxfId="134" priority="406" stopIfTrue="1" operator="greaterThan">
      <formula>0.0000001</formula>
    </cfRule>
  </conditionalFormatting>
  <conditionalFormatting sqref="E36:S36">
    <cfRule type="cellIs" dxfId="133" priority="403" stopIfTrue="1" operator="equal">
      <formula>0</formula>
    </cfRule>
    <cfRule type="cellIs" dxfId="132" priority="404" stopIfTrue="1" operator="greaterThan">
      <formula>0.0000001</formula>
    </cfRule>
  </conditionalFormatting>
  <conditionalFormatting sqref="E36:S36">
    <cfRule type="cellIs" dxfId="131" priority="401" stopIfTrue="1" operator="equal">
      <formula>0</formula>
    </cfRule>
    <cfRule type="cellIs" dxfId="130" priority="402" stopIfTrue="1" operator="greaterThan">
      <formula>0.0000001</formula>
    </cfRule>
  </conditionalFormatting>
  <conditionalFormatting sqref="E36:S36">
    <cfRule type="cellIs" dxfId="129" priority="399" stopIfTrue="1" operator="equal">
      <formula>0</formula>
    </cfRule>
    <cfRule type="cellIs" dxfId="128" priority="400" stopIfTrue="1" operator="greaterThan">
      <formula>0.0000001</formula>
    </cfRule>
  </conditionalFormatting>
  <conditionalFormatting sqref="E36:S36">
    <cfRule type="cellIs" dxfId="127" priority="397" stopIfTrue="1" operator="equal">
      <formula>0</formula>
    </cfRule>
    <cfRule type="cellIs" dxfId="126" priority="398" stopIfTrue="1" operator="greaterThan">
      <formula>0.0000001</formula>
    </cfRule>
  </conditionalFormatting>
  <conditionalFormatting sqref="E36:S36">
    <cfRule type="cellIs" dxfId="125" priority="395" stopIfTrue="1" operator="equal">
      <formula>0</formula>
    </cfRule>
    <cfRule type="cellIs" dxfId="124" priority="396" stopIfTrue="1" operator="greaterThan">
      <formula>0.0000001</formula>
    </cfRule>
  </conditionalFormatting>
  <conditionalFormatting sqref="E36:S36">
    <cfRule type="cellIs" dxfId="123" priority="393" stopIfTrue="1" operator="equal">
      <formula>0</formula>
    </cfRule>
    <cfRule type="cellIs" dxfId="122" priority="394" stopIfTrue="1" operator="greaterThan">
      <formula>0.0000001</formula>
    </cfRule>
  </conditionalFormatting>
  <conditionalFormatting sqref="E36:S36">
    <cfRule type="cellIs" dxfId="121" priority="391" stopIfTrue="1" operator="equal">
      <formula>0</formula>
    </cfRule>
    <cfRule type="cellIs" dxfId="120" priority="392" stopIfTrue="1" operator="greaterThan">
      <formula>0.0000001</formula>
    </cfRule>
  </conditionalFormatting>
  <conditionalFormatting sqref="E38:S38">
    <cfRule type="cellIs" dxfId="119" priority="389" stopIfTrue="1" operator="equal">
      <formula>0</formula>
    </cfRule>
    <cfRule type="cellIs" dxfId="118" priority="390" stopIfTrue="1" operator="greaterThan">
      <formula>0.0000001</formula>
    </cfRule>
  </conditionalFormatting>
  <conditionalFormatting sqref="E38:S38">
    <cfRule type="cellIs" dxfId="117" priority="387" stopIfTrue="1" operator="equal">
      <formula>0</formula>
    </cfRule>
    <cfRule type="cellIs" dxfId="116" priority="388" stopIfTrue="1" operator="greaterThan">
      <formula>0.0000001</formula>
    </cfRule>
  </conditionalFormatting>
  <conditionalFormatting sqref="E38:S38">
    <cfRule type="cellIs" dxfId="115" priority="385" stopIfTrue="1" operator="equal">
      <formula>0</formula>
    </cfRule>
    <cfRule type="cellIs" dxfId="114" priority="386" stopIfTrue="1" operator="greaterThan">
      <formula>0.0000001</formula>
    </cfRule>
  </conditionalFormatting>
  <conditionalFormatting sqref="E38:S38">
    <cfRule type="cellIs" dxfId="113" priority="383" stopIfTrue="1" operator="equal">
      <formula>0</formula>
    </cfRule>
    <cfRule type="cellIs" dxfId="112" priority="384" stopIfTrue="1" operator="greaterThan">
      <formula>0.0000001</formula>
    </cfRule>
  </conditionalFormatting>
  <conditionalFormatting sqref="E38:S38">
    <cfRule type="cellIs" dxfId="111" priority="381" stopIfTrue="1" operator="equal">
      <formula>0</formula>
    </cfRule>
    <cfRule type="cellIs" dxfId="110" priority="382" stopIfTrue="1" operator="greaterThan">
      <formula>0.0000001</formula>
    </cfRule>
  </conditionalFormatting>
  <conditionalFormatting sqref="E38:S38">
    <cfRule type="cellIs" dxfId="109" priority="379" stopIfTrue="1" operator="equal">
      <formula>0</formula>
    </cfRule>
    <cfRule type="cellIs" dxfId="108" priority="380" stopIfTrue="1" operator="greaterThan">
      <formula>0.0000001</formula>
    </cfRule>
  </conditionalFormatting>
  <conditionalFormatting sqref="E38:S38">
    <cfRule type="cellIs" dxfId="107" priority="377" stopIfTrue="1" operator="equal">
      <formula>0</formula>
    </cfRule>
    <cfRule type="cellIs" dxfId="106" priority="378" stopIfTrue="1" operator="greaterThan">
      <formula>0.0000001</formula>
    </cfRule>
  </conditionalFormatting>
  <conditionalFormatting sqref="E38:S38">
    <cfRule type="cellIs" dxfId="105" priority="375" stopIfTrue="1" operator="equal">
      <formula>0</formula>
    </cfRule>
    <cfRule type="cellIs" dxfId="104" priority="376" stopIfTrue="1" operator="greaterThan">
      <formula>0.0000001</formula>
    </cfRule>
  </conditionalFormatting>
  <conditionalFormatting sqref="E38:S38">
    <cfRule type="cellIs" dxfId="103" priority="373" stopIfTrue="1" operator="equal">
      <formula>0</formula>
    </cfRule>
    <cfRule type="cellIs" dxfId="102" priority="374" stopIfTrue="1" operator="greaterThan">
      <formula>0.0000001</formula>
    </cfRule>
  </conditionalFormatting>
  <conditionalFormatting sqref="E38:S38">
    <cfRule type="cellIs" dxfId="101" priority="371" stopIfTrue="1" operator="equal">
      <formula>0</formula>
    </cfRule>
    <cfRule type="cellIs" dxfId="100" priority="372" stopIfTrue="1" operator="greaterThan">
      <formula>0.0000001</formula>
    </cfRule>
  </conditionalFormatting>
  <conditionalFormatting sqref="E38:S38">
    <cfRule type="cellIs" dxfId="99" priority="369" stopIfTrue="1" operator="equal">
      <formula>0</formula>
    </cfRule>
    <cfRule type="cellIs" dxfId="98" priority="370" stopIfTrue="1" operator="greaterThan">
      <formula>0.0000001</formula>
    </cfRule>
  </conditionalFormatting>
  <conditionalFormatting sqref="E38:S38">
    <cfRule type="cellIs" dxfId="97" priority="367" stopIfTrue="1" operator="equal">
      <formula>0</formula>
    </cfRule>
    <cfRule type="cellIs" dxfId="96" priority="368" stopIfTrue="1" operator="greaterThan">
      <formula>0.0000001</formula>
    </cfRule>
  </conditionalFormatting>
  <conditionalFormatting sqref="E38:S38">
    <cfRule type="cellIs" dxfId="95" priority="365" stopIfTrue="1" operator="equal">
      <formula>0</formula>
    </cfRule>
    <cfRule type="cellIs" dxfId="94" priority="366" stopIfTrue="1" operator="greaterThan">
      <formula>0.0000001</formula>
    </cfRule>
  </conditionalFormatting>
  <conditionalFormatting sqref="E38:S38">
    <cfRule type="cellIs" dxfId="93" priority="363" stopIfTrue="1" operator="equal">
      <formula>0</formula>
    </cfRule>
    <cfRule type="cellIs" dxfId="92" priority="364" stopIfTrue="1" operator="greaterThan">
      <formula>0.0000001</formula>
    </cfRule>
  </conditionalFormatting>
  <conditionalFormatting sqref="E38:S38">
    <cfRule type="cellIs" dxfId="91" priority="361" stopIfTrue="1" operator="equal">
      <formula>0</formula>
    </cfRule>
    <cfRule type="cellIs" dxfId="90" priority="362" stopIfTrue="1" operator="greaterThan">
      <formula>0.0000001</formula>
    </cfRule>
  </conditionalFormatting>
  <conditionalFormatting sqref="E40:S40">
    <cfRule type="cellIs" dxfId="89" priority="359" stopIfTrue="1" operator="equal">
      <formula>0</formula>
    </cfRule>
    <cfRule type="cellIs" dxfId="88" priority="360" stopIfTrue="1" operator="greaterThan">
      <formula>0.0000001</formula>
    </cfRule>
  </conditionalFormatting>
  <conditionalFormatting sqref="E40:S40">
    <cfRule type="cellIs" dxfId="87" priority="357" stopIfTrue="1" operator="equal">
      <formula>0</formula>
    </cfRule>
    <cfRule type="cellIs" dxfId="86" priority="358" stopIfTrue="1" operator="greaterThan">
      <formula>0.0000001</formula>
    </cfRule>
  </conditionalFormatting>
  <conditionalFormatting sqref="E40:S40">
    <cfRule type="cellIs" dxfId="85" priority="355" stopIfTrue="1" operator="equal">
      <formula>0</formula>
    </cfRule>
    <cfRule type="cellIs" dxfId="84" priority="356" stopIfTrue="1" operator="greaterThan">
      <formula>0.0000001</formula>
    </cfRule>
  </conditionalFormatting>
  <conditionalFormatting sqref="E40:S40">
    <cfRule type="cellIs" dxfId="83" priority="353" stopIfTrue="1" operator="equal">
      <formula>0</formula>
    </cfRule>
    <cfRule type="cellIs" dxfId="82" priority="354" stopIfTrue="1" operator="greaterThan">
      <formula>0.0000001</formula>
    </cfRule>
  </conditionalFormatting>
  <conditionalFormatting sqref="E40:S40">
    <cfRule type="cellIs" dxfId="81" priority="351" stopIfTrue="1" operator="equal">
      <formula>0</formula>
    </cfRule>
    <cfRule type="cellIs" dxfId="80" priority="352" stopIfTrue="1" operator="greaterThan">
      <formula>0.0000001</formula>
    </cfRule>
  </conditionalFormatting>
  <conditionalFormatting sqref="E40:S40">
    <cfRule type="cellIs" dxfId="79" priority="349" stopIfTrue="1" operator="equal">
      <formula>0</formula>
    </cfRule>
    <cfRule type="cellIs" dxfId="78" priority="350" stopIfTrue="1" operator="greaterThan">
      <formula>0.0000001</formula>
    </cfRule>
  </conditionalFormatting>
  <conditionalFormatting sqref="E40:S40">
    <cfRule type="cellIs" dxfId="77" priority="347" stopIfTrue="1" operator="equal">
      <formula>0</formula>
    </cfRule>
    <cfRule type="cellIs" dxfId="76" priority="348" stopIfTrue="1" operator="greaterThan">
      <formula>0.0000001</formula>
    </cfRule>
  </conditionalFormatting>
  <conditionalFormatting sqref="E40:S40">
    <cfRule type="cellIs" dxfId="75" priority="345" stopIfTrue="1" operator="equal">
      <formula>0</formula>
    </cfRule>
    <cfRule type="cellIs" dxfId="74" priority="346" stopIfTrue="1" operator="greaterThan">
      <formula>0.0000001</formula>
    </cfRule>
  </conditionalFormatting>
  <conditionalFormatting sqref="E40:S40">
    <cfRule type="cellIs" dxfId="73" priority="343" stopIfTrue="1" operator="equal">
      <formula>0</formula>
    </cfRule>
    <cfRule type="cellIs" dxfId="72" priority="344" stopIfTrue="1" operator="greaterThan">
      <formula>0.0000001</formula>
    </cfRule>
  </conditionalFormatting>
  <conditionalFormatting sqref="E40:S40">
    <cfRule type="cellIs" dxfId="71" priority="341" stopIfTrue="1" operator="equal">
      <formula>0</formula>
    </cfRule>
    <cfRule type="cellIs" dxfId="70" priority="342" stopIfTrue="1" operator="greaterThan">
      <formula>0.0000001</formula>
    </cfRule>
  </conditionalFormatting>
  <conditionalFormatting sqref="E40:S40">
    <cfRule type="cellIs" dxfId="69" priority="339" stopIfTrue="1" operator="equal">
      <formula>0</formula>
    </cfRule>
    <cfRule type="cellIs" dxfId="68" priority="340" stopIfTrue="1" operator="greaterThan">
      <formula>0.0000001</formula>
    </cfRule>
  </conditionalFormatting>
  <conditionalFormatting sqref="E40:S40">
    <cfRule type="cellIs" dxfId="67" priority="337" stopIfTrue="1" operator="equal">
      <formula>0</formula>
    </cfRule>
    <cfRule type="cellIs" dxfId="66" priority="338" stopIfTrue="1" operator="greaterThan">
      <formula>0.0000001</formula>
    </cfRule>
  </conditionalFormatting>
  <conditionalFormatting sqref="E40:S40">
    <cfRule type="cellIs" dxfId="65" priority="335" stopIfTrue="1" operator="equal">
      <formula>0</formula>
    </cfRule>
    <cfRule type="cellIs" dxfId="64" priority="336" stopIfTrue="1" operator="greaterThan">
      <formula>0.0000001</formula>
    </cfRule>
  </conditionalFormatting>
  <conditionalFormatting sqref="E40:S40">
    <cfRule type="cellIs" dxfId="63" priority="333" stopIfTrue="1" operator="equal">
      <formula>0</formula>
    </cfRule>
    <cfRule type="cellIs" dxfId="62" priority="334" stopIfTrue="1" operator="greaterThan">
      <formula>0.0000001</formula>
    </cfRule>
  </conditionalFormatting>
  <conditionalFormatting sqref="E40:S40">
    <cfRule type="cellIs" dxfId="61" priority="331" stopIfTrue="1" operator="equal">
      <formula>0</formula>
    </cfRule>
    <cfRule type="cellIs" dxfId="60" priority="332" stopIfTrue="1" operator="greaterThan">
      <formula>0.0000001</formula>
    </cfRule>
  </conditionalFormatting>
  <conditionalFormatting sqref="E42:S42">
    <cfRule type="cellIs" dxfId="59" priority="329" stopIfTrue="1" operator="equal">
      <formula>0</formula>
    </cfRule>
    <cfRule type="cellIs" dxfId="58" priority="330" stopIfTrue="1" operator="greaterThan">
      <formula>0.0000001</formula>
    </cfRule>
  </conditionalFormatting>
  <conditionalFormatting sqref="E42:S42">
    <cfRule type="cellIs" dxfId="57" priority="327" stopIfTrue="1" operator="equal">
      <formula>0</formula>
    </cfRule>
    <cfRule type="cellIs" dxfId="56" priority="328" stopIfTrue="1" operator="greaterThan">
      <formula>0.0000001</formula>
    </cfRule>
  </conditionalFormatting>
  <conditionalFormatting sqref="E42:S42">
    <cfRule type="cellIs" dxfId="55" priority="325" stopIfTrue="1" operator="equal">
      <formula>0</formula>
    </cfRule>
    <cfRule type="cellIs" dxfId="54" priority="326" stopIfTrue="1" operator="greaterThan">
      <formula>0.0000001</formula>
    </cfRule>
  </conditionalFormatting>
  <conditionalFormatting sqref="E42:S42">
    <cfRule type="cellIs" dxfId="53" priority="323" stopIfTrue="1" operator="equal">
      <formula>0</formula>
    </cfRule>
    <cfRule type="cellIs" dxfId="52" priority="324" stopIfTrue="1" operator="greaterThan">
      <formula>0.0000001</formula>
    </cfRule>
  </conditionalFormatting>
  <conditionalFormatting sqref="E42:S42">
    <cfRule type="cellIs" dxfId="51" priority="321" stopIfTrue="1" operator="equal">
      <formula>0</formula>
    </cfRule>
    <cfRule type="cellIs" dxfId="50" priority="322" stopIfTrue="1" operator="greaterThan">
      <formula>0.0000001</formula>
    </cfRule>
  </conditionalFormatting>
  <conditionalFormatting sqref="E42:S42">
    <cfRule type="cellIs" dxfId="49" priority="319" stopIfTrue="1" operator="equal">
      <formula>0</formula>
    </cfRule>
    <cfRule type="cellIs" dxfId="48" priority="320" stopIfTrue="1" operator="greaterThan">
      <formula>0.0000001</formula>
    </cfRule>
  </conditionalFormatting>
  <conditionalFormatting sqref="E42:S42">
    <cfRule type="cellIs" dxfId="47" priority="317" stopIfTrue="1" operator="equal">
      <formula>0</formula>
    </cfRule>
    <cfRule type="cellIs" dxfId="46" priority="318" stopIfTrue="1" operator="greaterThan">
      <formula>0.0000001</formula>
    </cfRule>
  </conditionalFormatting>
  <conditionalFormatting sqref="E42:S42">
    <cfRule type="cellIs" dxfId="45" priority="315" stopIfTrue="1" operator="equal">
      <formula>0</formula>
    </cfRule>
    <cfRule type="cellIs" dxfId="44" priority="316" stopIfTrue="1" operator="greaterThan">
      <formula>0.0000001</formula>
    </cfRule>
  </conditionalFormatting>
  <conditionalFormatting sqref="E42:S42">
    <cfRule type="cellIs" dxfId="43" priority="313" stopIfTrue="1" operator="equal">
      <formula>0</formula>
    </cfRule>
    <cfRule type="cellIs" dxfId="42" priority="314" stopIfTrue="1" operator="greaterThan">
      <formula>0.0000001</formula>
    </cfRule>
  </conditionalFormatting>
  <conditionalFormatting sqref="E42:S42">
    <cfRule type="cellIs" dxfId="41" priority="311" stopIfTrue="1" operator="equal">
      <formula>0</formula>
    </cfRule>
    <cfRule type="cellIs" dxfId="40" priority="312" stopIfTrue="1" operator="greaterThan">
      <formula>0.0000001</formula>
    </cfRule>
  </conditionalFormatting>
  <conditionalFormatting sqref="E42:S42">
    <cfRule type="cellIs" dxfId="39" priority="309" stopIfTrue="1" operator="equal">
      <formula>0</formula>
    </cfRule>
    <cfRule type="cellIs" dxfId="38" priority="310" stopIfTrue="1" operator="greaterThan">
      <formula>0.0000001</formula>
    </cfRule>
  </conditionalFormatting>
  <conditionalFormatting sqref="E42:S42">
    <cfRule type="cellIs" dxfId="37" priority="307" stopIfTrue="1" operator="equal">
      <formula>0</formula>
    </cfRule>
    <cfRule type="cellIs" dxfId="36" priority="308" stopIfTrue="1" operator="greaterThan">
      <formula>0.0000001</formula>
    </cfRule>
  </conditionalFormatting>
  <conditionalFormatting sqref="E42:S42">
    <cfRule type="cellIs" dxfId="35" priority="305" stopIfTrue="1" operator="equal">
      <formula>0</formula>
    </cfRule>
    <cfRule type="cellIs" dxfId="34" priority="306" stopIfTrue="1" operator="greaterThan">
      <formula>0.0000001</formula>
    </cfRule>
  </conditionalFormatting>
  <conditionalFormatting sqref="E42:S42">
    <cfRule type="cellIs" dxfId="33" priority="303" stopIfTrue="1" operator="equal">
      <formula>0</formula>
    </cfRule>
    <cfRule type="cellIs" dxfId="32" priority="304" stopIfTrue="1" operator="greaterThan">
      <formula>0.0000001</formula>
    </cfRule>
  </conditionalFormatting>
  <conditionalFormatting sqref="E42:S42">
    <cfRule type="cellIs" dxfId="31" priority="301" stopIfTrue="1" operator="equal">
      <formula>0</formula>
    </cfRule>
    <cfRule type="cellIs" dxfId="30" priority="302" stopIfTrue="1" operator="greaterThan">
      <formula>0.0000001</formula>
    </cfRule>
  </conditionalFormatting>
  <conditionalFormatting sqref="E44:S44">
    <cfRule type="cellIs" dxfId="29" priority="299" stopIfTrue="1" operator="equal">
      <formula>0</formula>
    </cfRule>
    <cfRule type="cellIs" dxfId="28" priority="300" stopIfTrue="1" operator="greaterThan">
      <formula>0.0000001</formula>
    </cfRule>
  </conditionalFormatting>
  <conditionalFormatting sqref="E44:S44">
    <cfRule type="cellIs" dxfId="27" priority="297" stopIfTrue="1" operator="equal">
      <formula>0</formula>
    </cfRule>
    <cfRule type="cellIs" dxfId="26" priority="298" stopIfTrue="1" operator="greaterThan">
      <formula>0.0000001</formula>
    </cfRule>
  </conditionalFormatting>
  <conditionalFormatting sqref="E44:S44">
    <cfRule type="cellIs" dxfId="25" priority="295" stopIfTrue="1" operator="equal">
      <formula>0</formula>
    </cfRule>
    <cfRule type="cellIs" dxfId="24" priority="296" stopIfTrue="1" operator="greaterThan">
      <formula>0.0000001</formula>
    </cfRule>
  </conditionalFormatting>
  <conditionalFormatting sqref="E44:S44">
    <cfRule type="cellIs" dxfId="23" priority="293" stopIfTrue="1" operator="equal">
      <formula>0</formula>
    </cfRule>
    <cfRule type="cellIs" dxfId="22" priority="294" stopIfTrue="1" operator="greaterThan">
      <formula>0.0000001</formula>
    </cfRule>
  </conditionalFormatting>
  <conditionalFormatting sqref="E44:S44">
    <cfRule type="cellIs" dxfId="21" priority="291" stopIfTrue="1" operator="equal">
      <formula>0</formula>
    </cfRule>
    <cfRule type="cellIs" dxfId="20" priority="292" stopIfTrue="1" operator="greaterThan">
      <formula>0.0000001</formula>
    </cfRule>
  </conditionalFormatting>
  <conditionalFormatting sqref="E44:S44">
    <cfRule type="cellIs" dxfId="19" priority="289" stopIfTrue="1" operator="equal">
      <formula>0</formula>
    </cfRule>
    <cfRule type="cellIs" dxfId="18" priority="290" stopIfTrue="1" operator="greaterThan">
      <formula>0.0000001</formula>
    </cfRule>
  </conditionalFormatting>
  <conditionalFormatting sqref="E44:S44">
    <cfRule type="cellIs" dxfId="17" priority="287" stopIfTrue="1" operator="equal">
      <formula>0</formula>
    </cfRule>
    <cfRule type="cellIs" dxfId="16" priority="288" stopIfTrue="1" operator="greaterThan">
      <formula>0.0000001</formula>
    </cfRule>
  </conditionalFormatting>
  <conditionalFormatting sqref="E44:S44">
    <cfRule type="cellIs" dxfId="15" priority="285" stopIfTrue="1" operator="equal">
      <formula>0</formula>
    </cfRule>
    <cfRule type="cellIs" dxfId="14" priority="286" stopIfTrue="1" operator="greaterThan">
      <formula>0.0000001</formula>
    </cfRule>
  </conditionalFormatting>
  <conditionalFormatting sqref="E44:S44">
    <cfRule type="cellIs" dxfId="13" priority="283" stopIfTrue="1" operator="equal">
      <formula>0</formula>
    </cfRule>
    <cfRule type="cellIs" dxfId="12" priority="284" stopIfTrue="1" operator="greaterThan">
      <formula>0.0000001</formula>
    </cfRule>
  </conditionalFormatting>
  <conditionalFormatting sqref="E44:S44">
    <cfRule type="cellIs" dxfId="11" priority="281" stopIfTrue="1" operator="equal">
      <formula>0</formula>
    </cfRule>
    <cfRule type="cellIs" dxfId="10" priority="282" stopIfTrue="1" operator="greaterThan">
      <formula>0.0000001</formula>
    </cfRule>
  </conditionalFormatting>
  <conditionalFormatting sqref="E44:S44">
    <cfRule type="cellIs" dxfId="9" priority="279" stopIfTrue="1" operator="equal">
      <formula>0</formula>
    </cfRule>
    <cfRule type="cellIs" dxfId="8" priority="280" stopIfTrue="1" operator="greaterThan">
      <formula>0.0000001</formula>
    </cfRule>
  </conditionalFormatting>
  <conditionalFormatting sqref="E44:S44">
    <cfRule type="cellIs" dxfId="7" priority="277" stopIfTrue="1" operator="equal">
      <formula>0</formula>
    </cfRule>
    <cfRule type="cellIs" dxfId="6" priority="278" stopIfTrue="1" operator="greaterThan">
      <formula>0.0000001</formula>
    </cfRule>
  </conditionalFormatting>
  <conditionalFormatting sqref="E44:S44">
    <cfRule type="cellIs" dxfId="5" priority="275" stopIfTrue="1" operator="equal">
      <formula>0</formula>
    </cfRule>
    <cfRule type="cellIs" dxfId="4" priority="276" stopIfTrue="1" operator="greaterThan">
      <formula>0.0000001</formula>
    </cfRule>
  </conditionalFormatting>
  <conditionalFormatting sqref="E44:S44">
    <cfRule type="cellIs" dxfId="3" priority="273" stopIfTrue="1" operator="equal">
      <formula>0</formula>
    </cfRule>
    <cfRule type="cellIs" dxfId="2" priority="274" stopIfTrue="1" operator="greaterThan">
      <formula>0.0000001</formula>
    </cfRule>
  </conditionalFormatting>
  <conditionalFormatting sqref="E44:S44">
    <cfRule type="cellIs" dxfId="1" priority="271" stopIfTrue="1" operator="equal">
      <formula>0</formula>
    </cfRule>
    <cfRule type="cellIs" dxfId="0" priority="272" stopIfTrue="1" operator="greaterThan">
      <formula>0.0000001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colBreaks count="2" manualBreakCount="2">
    <brk id="10" max="78" man="1"/>
    <brk id="15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54</vt:i4>
      </vt:variant>
    </vt:vector>
  </HeadingPairs>
  <TitlesOfParts>
    <vt:vector size="58" baseType="lpstr">
      <vt:lpstr>Orçamento</vt:lpstr>
      <vt:lpstr>Composições</vt:lpstr>
      <vt:lpstr>Resumo </vt:lpstr>
      <vt:lpstr>Cronograma Mensal</vt:lpstr>
      <vt:lpstr>__xlnm_Print_Area_1</vt:lpstr>
      <vt:lpstr>'Resumo '!__xlnm_Print_Area_3</vt:lpstr>
      <vt:lpstr>'Cronograma Mensal'!__xlnm_Print_Area_4</vt:lpstr>
      <vt:lpstr>__xlnm_Print_Titles_1</vt:lpstr>
      <vt:lpstr>'Resumo '!__xlnm_Print_Titles_3</vt:lpstr>
      <vt:lpstr>Composições!Area_de_impressao</vt:lpstr>
      <vt:lpstr>'Cronograma Mensal'!Area_de_impressao</vt:lpstr>
      <vt:lpstr>Orçamento!Area_de_impressao</vt:lpstr>
      <vt:lpstr>'Resumo '!Area_de_impressao</vt:lpstr>
      <vt:lpstr>Orçamento!Excel_BuiltIn_Print_Area</vt:lpstr>
      <vt:lpstr>'Cronograma Mensal'!Titulos_de_impressao</vt:lpstr>
      <vt:lpstr>Orçamento!Titulos_de_impressao</vt:lpstr>
      <vt:lpstr>Orçamento!Z_29968698_A86A_456F_9240_BB3FE00129DB__wvu_FilterData</vt:lpstr>
      <vt:lpstr>Orçamento!Z_30999B9E_2E65_4663_976F_9A54CE05102E__wvu_FilterData</vt:lpstr>
      <vt:lpstr>'Cronograma Mensal'!Z_30999B9E_2E65_4663_976F_9A54CE05102E__wvu_PrintArea</vt:lpstr>
      <vt:lpstr>Orçamento!Z_30999B9E_2E65_4663_976F_9A54CE05102E__wvu_PrintArea</vt:lpstr>
      <vt:lpstr>'Resumo '!Z_30999B9E_2E65_4663_976F_9A54CE05102E__wvu_PrintArea</vt:lpstr>
      <vt:lpstr>Orçamento!Z_30999B9E_2E65_4663_976F_9A54CE05102E__wvu_PrintTitles</vt:lpstr>
      <vt:lpstr>'Resumo '!Z_30999B9E_2E65_4663_976F_9A54CE05102E__wvu_PrintTitles</vt:lpstr>
      <vt:lpstr>Orçamento!Z_37FA8F07_9D7A_418D_BC30_0AE0C3739A19__wvu_FilterData</vt:lpstr>
      <vt:lpstr>'Cronograma Mensal'!Z_37FA8F07_9D7A_418D_BC30_0AE0C3739A19__wvu_PrintArea</vt:lpstr>
      <vt:lpstr>'Resumo '!Z_37FA8F07_9D7A_418D_BC30_0AE0C3739A19__wvu_PrintArea</vt:lpstr>
      <vt:lpstr>'Resumo '!Z_37FA8F07_9D7A_418D_BC30_0AE0C3739A19__wvu_PrintTitles</vt:lpstr>
      <vt:lpstr>'Cronograma Mensal'!Z_3B8348FD_7A00_44FD_ACF5_E6A19592872E_.wvu.Cols</vt:lpstr>
      <vt:lpstr>Orçamento!Z_3B8348FD_7A00_44FD_ACF5_E6A19592872E_.wvu.Cols</vt:lpstr>
      <vt:lpstr>'Cronograma Mensal'!Z_3B8348FD_7A00_44FD_ACF5_E6A19592872E_.wvu.PrintArea</vt:lpstr>
      <vt:lpstr>Orçamento!Z_3B8348FD_7A00_44FD_ACF5_E6A19592872E_.wvu.PrintArea</vt:lpstr>
      <vt:lpstr>'Resumo '!Z_3B8348FD_7A00_44FD_ACF5_E6A19592872E_.wvu.PrintArea</vt:lpstr>
      <vt:lpstr>'Cronograma Mensal'!Z_3B8348FD_7A00_44FD_ACF5_E6A19592872E_.wvu.PrintTitles</vt:lpstr>
      <vt:lpstr>Orçamento!Z_3B8348FD_7A00_44FD_ACF5_E6A19592872E_.wvu.PrintTitles</vt:lpstr>
      <vt:lpstr>'Resumo '!Z_3B8348FD_7A00_44FD_ACF5_E6A19592872E_.wvu.PrintTitles</vt:lpstr>
      <vt:lpstr>Orçamento!Z_50160325_FDD6_4995_897D_2F4F0C6430EC__wvu_FilterData</vt:lpstr>
      <vt:lpstr>'Cronograma Mensal'!Z_50160325_FDD6_4995_897D_2F4F0C6430EC__wvu_PrintArea</vt:lpstr>
      <vt:lpstr>Orçamento!Z_50160325_FDD6_4995_897D_2F4F0C6430EC__wvu_PrintArea</vt:lpstr>
      <vt:lpstr>'Resumo '!Z_50160325_FDD6_4995_897D_2F4F0C6430EC__wvu_PrintArea</vt:lpstr>
      <vt:lpstr>Orçamento!Z_50160325_FDD6_4995_897D_2F4F0C6430EC__wvu_PrintTitles</vt:lpstr>
      <vt:lpstr>'Resumo '!Z_50160325_FDD6_4995_897D_2F4F0C6430EC__wvu_PrintTitles</vt:lpstr>
      <vt:lpstr>Orçamento!Z_51679F6D_52C9_495E_8CE0_A4AA589D4632__wvu_FilterData</vt:lpstr>
      <vt:lpstr>Orçamento!Z_65A89EDC_E2EF_4E49_9370_82AFDB881213__wvu_FilterData</vt:lpstr>
      <vt:lpstr>Orçamento!Z_8EC65F00_94CE_4AAC_901F_0F1A78C19FA2__wvu_FilterData</vt:lpstr>
      <vt:lpstr>'Cronograma Mensal'!Z_B535EED3_096A_4559_AE37_6359A35C71B4_.wvu.Cols</vt:lpstr>
      <vt:lpstr>'Cronograma Mensal'!Z_B535EED3_096A_4559_AE37_6359A35C71B4_.wvu.PrintArea</vt:lpstr>
      <vt:lpstr>Orçamento!Z_B535EED3_096A_4559_AE37_6359A35C71B4_.wvu.PrintArea</vt:lpstr>
      <vt:lpstr>'Resumo '!Z_B535EED3_096A_4559_AE37_6359A35C71B4_.wvu.PrintArea</vt:lpstr>
      <vt:lpstr>'Cronograma Mensal'!Z_B535EED3_096A_4559_AE37_6359A35C71B4_.wvu.PrintTitles</vt:lpstr>
      <vt:lpstr>Orçamento!Z_B535EED3_096A_4559_AE37_6359A35C71B4_.wvu.PrintTitles</vt:lpstr>
      <vt:lpstr>'Resumo '!Z_B535EED3_096A_4559_AE37_6359A35C71B4_.wvu.PrintTitles</vt:lpstr>
      <vt:lpstr>Orçamento!Z_CC09A366_C6A3_4857_97A0_64EABF22978D__wvu_FilterData</vt:lpstr>
      <vt:lpstr>Orçamento!Z_CE6D2F78_279A_48FF_B90B_4CA40BF0D3DA__wvu_FilterData</vt:lpstr>
      <vt:lpstr>'Cronograma Mensal'!Z_CE6D2F78_279A_48FF_B90B_4CA40BF0D3DA__wvu_PrintArea</vt:lpstr>
      <vt:lpstr>Orçamento!Z_CE6D2F78_279A_48FF_B90B_4CA40BF0D3DA__wvu_PrintArea</vt:lpstr>
      <vt:lpstr>'Resumo '!Z_CE6D2F78_279A_48FF_B90B_4CA40BF0D3DA__wvu_PrintArea</vt:lpstr>
      <vt:lpstr>Orçamento!Z_CE6D2F78_279A_48FF_B90B_4CA40BF0D3DA__wvu_PrintTitles</vt:lpstr>
      <vt:lpstr>'Resumo '!Z_CE6D2F78_279A_48FF_B90B_4CA40BF0D3DA__wvu_PrintTitles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Diego</cp:lastModifiedBy>
  <cp:lastPrinted>2023-03-04T21:08:06Z</cp:lastPrinted>
  <dcterms:created xsi:type="dcterms:W3CDTF">2017-01-12T18:28:45Z</dcterms:created>
  <dcterms:modified xsi:type="dcterms:W3CDTF">2023-03-04T21:42:20Z</dcterms:modified>
</cp:coreProperties>
</file>